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55" yWindow="150" windowWidth="4845" windowHeight="8325" tabRatio="685" firstSheet="1" activeTab="1"/>
  </bookViews>
  <sheets>
    <sheet name="Aker Solutions Income statement" sheetId="7" r:id="rId1"/>
    <sheet name="Aker Solutions Balance sheet" sheetId="8" r:id="rId2"/>
    <sheet name="Aker Solutions Business areas" sheetId="6" r:id="rId3"/>
    <sheet name="Aker Solutions Subsegments" sheetId="1" r:id="rId4"/>
    <sheet name="Aker Solutions Cash flow" sheetId="9" r:id="rId5"/>
    <sheet name="New Aker Solutions" sheetId="10" r:id="rId6"/>
    <sheet name="Akastor" sheetId="11" r:id="rId7"/>
  </sheets>
  <definedNames>
    <definedName name="_xlnm.Print_Area" localSheetId="6">Akastor!$A$1:$O$50</definedName>
    <definedName name="_xlnm.Print_Area" localSheetId="1">'Aker Solutions Balance sheet'!$A$1:$L$29</definedName>
    <definedName name="_xlnm.Print_Area" localSheetId="2">'Aker Solutions Business areas'!$A$1:$N$48</definedName>
    <definedName name="_xlnm.Print_Area" localSheetId="4">'Aker Solutions Cash flow'!$A$1:$R$27</definedName>
    <definedName name="_xlnm.Print_Area" localSheetId="0">'Aker Solutions Income statement'!$A$1:$N$26</definedName>
    <definedName name="_xlnm.Print_Area" localSheetId="3">'Aker Solutions Subsegments'!$A$1:$N$76</definedName>
    <definedName name="_xlnm.Print_Area" localSheetId="5">'New Aker Solutions'!$A$1:$O$75</definedName>
  </definedNames>
  <calcPr calcId="145621"/>
</workbook>
</file>

<file path=xl/calcChain.xml><?xml version="1.0" encoding="utf-8"?>
<calcChain xmlns="http://schemas.openxmlformats.org/spreadsheetml/2006/main">
  <c r="R25" i="9" l="1"/>
  <c r="R20" i="9"/>
  <c r="R15" i="9"/>
  <c r="R8" i="9"/>
  <c r="R9" i="9" s="1"/>
  <c r="N74" i="1"/>
  <c r="N69" i="1"/>
  <c r="N59" i="1"/>
  <c r="N54" i="1"/>
  <c r="N45" i="1"/>
  <c r="N42" i="1"/>
  <c r="N41" i="1"/>
  <c r="N38" i="1"/>
  <c r="N37" i="1"/>
  <c r="N36" i="1"/>
  <c r="N35" i="1"/>
  <c r="N29" i="1"/>
  <c r="N43" i="1" s="1"/>
  <c r="N25" i="1"/>
  <c r="N39" i="1" s="1"/>
  <c r="N16" i="1"/>
  <c r="N11" i="1"/>
  <c r="N48" i="6"/>
  <c r="N40" i="6"/>
  <c r="N32" i="6"/>
  <c r="N25" i="6"/>
  <c r="N18" i="6"/>
  <c r="N11" i="6"/>
  <c r="L28" i="8"/>
  <c r="L29" i="8" s="1"/>
  <c r="L24" i="8"/>
  <c r="L14" i="8"/>
  <c r="N21" i="7"/>
  <c r="N10" i="7"/>
  <c r="N14" i="7" s="1"/>
  <c r="N17" i="7" s="1"/>
  <c r="N19" i="7" s="1"/>
  <c r="R23" i="9" l="1"/>
  <c r="R27" i="9"/>
  <c r="M17" i="7"/>
  <c r="G10" i="7" l="1"/>
  <c r="Q25" i="9" l="1"/>
  <c r="Q27" i="9" s="1"/>
  <c r="Q23" i="9"/>
  <c r="M48" i="6" l="1"/>
  <c r="M40" i="6"/>
  <c r="M31" i="6"/>
  <c r="M32" i="6" s="1"/>
  <c r="M25" i="6"/>
  <c r="M18" i="6"/>
  <c r="M11" i="6"/>
  <c r="K28" i="8"/>
  <c r="K17" i="8"/>
  <c r="K24" i="8" s="1"/>
  <c r="K8" i="8"/>
  <c r="K14" i="8" s="1"/>
  <c r="M21" i="7"/>
  <c r="M18" i="7"/>
  <c r="M10" i="7"/>
  <c r="M14" i="7" s="1"/>
  <c r="M19" i="7" s="1"/>
  <c r="K29" i="8" l="1"/>
  <c r="C32" i="6"/>
  <c r="D32" i="6"/>
  <c r="E32" i="6"/>
  <c r="F32" i="6"/>
  <c r="M74" i="1" l="1"/>
  <c r="M69" i="1"/>
  <c r="M59" i="1"/>
  <c r="M54" i="1"/>
  <c r="M45" i="1"/>
  <c r="M42" i="1"/>
  <c r="M41" i="1"/>
  <c r="M38" i="1"/>
  <c r="M37" i="1"/>
  <c r="M36" i="1"/>
  <c r="M35" i="1"/>
  <c r="M29" i="1"/>
  <c r="M43" i="1" s="1"/>
  <c r="M25" i="1"/>
  <c r="M16" i="1"/>
  <c r="M11" i="1"/>
  <c r="M39" i="1" s="1"/>
  <c r="K32" i="6" l="1"/>
  <c r="J32" i="6"/>
  <c r="I32" i="6"/>
  <c r="H32" i="6"/>
  <c r="Q20" i="9" l="1"/>
  <c r="Q15" i="9"/>
  <c r="Q9" i="9"/>
  <c r="L21" i="7" l="1"/>
  <c r="K21" i="7"/>
  <c r="M19" i="9" l="1"/>
  <c r="M18" i="9"/>
  <c r="L21" i="1"/>
  <c r="J28" i="8" l="1"/>
  <c r="L56" i="1" l="1"/>
  <c r="F24" i="7" l="1"/>
  <c r="F23" i="7"/>
  <c r="K8" i="7" l="1"/>
  <c r="L8" i="7" s="1"/>
  <c r="F8" i="7"/>
  <c r="O22" i="9" l="1"/>
  <c r="O19" i="9"/>
  <c r="O18" i="9"/>
  <c r="O17" i="9"/>
  <c r="O13" i="9"/>
  <c r="O12" i="9"/>
  <c r="O11" i="9"/>
  <c r="O8" i="9"/>
  <c r="O7" i="9"/>
  <c r="P20" i="9"/>
  <c r="P14" i="9"/>
  <c r="O14" i="9" s="1"/>
  <c r="P9" i="9"/>
  <c r="L18" i="7"/>
  <c r="P15" i="9" l="1"/>
  <c r="P23" i="9"/>
  <c r="G6" i="6"/>
  <c r="J24" i="8"/>
  <c r="J29" i="8" s="1"/>
  <c r="J14" i="8"/>
  <c r="P27" i="9" l="1"/>
  <c r="L61" i="1"/>
  <c r="G61" i="1"/>
  <c r="L58" i="1"/>
  <c r="G58" i="1"/>
  <c r="L57" i="1"/>
  <c r="G57" i="1"/>
  <c r="G56" i="1"/>
  <c r="L53" i="1"/>
  <c r="G53" i="1"/>
  <c r="L52" i="1"/>
  <c r="G52" i="1"/>
  <c r="L51" i="1"/>
  <c r="G51" i="1"/>
  <c r="L50" i="1"/>
  <c r="G50" i="1"/>
  <c r="L49" i="1"/>
  <c r="G49" i="1"/>
  <c r="L31" i="1"/>
  <c r="G31" i="1"/>
  <c r="L28" i="1"/>
  <c r="G28" i="1"/>
  <c r="L27" i="1"/>
  <c r="G27" i="1"/>
  <c r="L24" i="1"/>
  <c r="G24" i="1"/>
  <c r="L23" i="1"/>
  <c r="G23" i="1"/>
  <c r="L22" i="1"/>
  <c r="G22" i="1"/>
  <c r="G21" i="1"/>
  <c r="L18" i="1"/>
  <c r="G18" i="1"/>
  <c r="L15" i="1"/>
  <c r="G15" i="1"/>
  <c r="L14" i="1"/>
  <c r="G14" i="1"/>
  <c r="L13" i="1"/>
  <c r="G13" i="1"/>
  <c r="L10" i="1"/>
  <c r="G10" i="1"/>
  <c r="L9" i="1"/>
  <c r="G9" i="1"/>
  <c r="L8" i="1"/>
  <c r="G8" i="1"/>
  <c r="L7" i="1"/>
  <c r="G7" i="1"/>
  <c r="G6" i="1"/>
  <c r="L6" i="1"/>
  <c r="K29" i="1"/>
  <c r="K74" i="1"/>
  <c r="K69" i="1"/>
  <c r="K59" i="1"/>
  <c r="K54" i="1"/>
  <c r="K45" i="1"/>
  <c r="K42" i="1"/>
  <c r="K41" i="1"/>
  <c r="K38" i="1"/>
  <c r="K37" i="1"/>
  <c r="K36" i="1"/>
  <c r="K35" i="1"/>
  <c r="K25" i="1"/>
  <c r="K16" i="1"/>
  <c r="K11" i="1"/>
  <c r="L39" i="6"/>
  <c r="L38" i="6"/>
  <c r="L37" i="6"/>
  <c r="L36" i="6"/>
  <c r="L35" i="6"/>
  <c r="L17" i="6"/>
  <c r="L16" i="6"/>
  <c r="L15" i="6"/>
  <c r="L14" i="6"/>
  <c r="L10" i="6"/>
  <c r="L9" i="6"/>
  <c r="L8" i="6"/>
  <c r="L7" i="6"/>
  <c r="L6" i="6"/>
  <c r="K48" i="6"/>
  <c r="K40" i="6"/>
  <c r="K25" i="6"/>
  <c r="K18" i="6"/>
  <c r="K11" i="6"/>
  <c r="I48" i="6"/>
  <c r="I40" i="6"/>
  <c r="I25" i="6"/>
  <c r="I18" i="6"/>
  <c r="I11" i="6"/>
  <c r="G39" i="6"/>
  <c r="G38" i="6"/>
  <c r="G37" i="6"/>
  <c r="G36" i="6"/>
  <c r="G35" i="6"/>
  <c r="G17" i="6"/>
  <c r="G16" i="6"/>
  <c r="G15" i="6"/>
  <c r="G14" i="6"/>
  <c r="G10" i="6"/>
  <c r="G9" i="6"/>
  <c r="G8" i="6"/>
  <c r="G7" i="6"/>
  <c r="L6" i="7"/>
  <c r="L16" i="7"/>
  <c r="L13" i="7"/>
  <c r="L9" i="7"/>
  <c r="L7" i="7"/>
  <c r="K10" i="7"/>
  <c r="J12" i="7"/>
  <c r="I12" i="7"/>
  <c r="H21" i="7"/>
  <c r="H12" i="7"/>
  <c r="L12" i="7" s="1"/>
  <c r="G18" i="7"/>
  <c r="G16" i="7"/>
  <c r="G13" i="7"/>
  <c r="G9" i="7"/>
  <c r="G7" i="7"/>
  <c r="G6" i="7"/>
  <c r="F12" i="7"/>
  <c r="F10" i="7"/>
  <c r="F14" i="7" s="1"/>
  <c r="E12" i="7"/>
  <c r="D12" i="7"/>
  <c r="C12" i="7"/>
  <c r="G12" i="7" l="1"/>
  <c r="K43" i="1"/>
  <c r="K39" i="1"/>
  <c r="K14" i="7"/>
  <c r="K17" i="7" l="1"/>
  <c r="K19" i="7" l="1"/>
  <c r="J37" i="1"/>
  <c r="I37" i="1"/>
  <c r="H37" i="1"/>
  <c r="G41" i="1" l="1"/>
  <c r="G42" i="1"/>
  <c r="L42" i="1"/>
  <c r="G36" i="1"/>
  <c r="G37" i="1"/>
  <c r="L37" i="1"/>
  <c r="G35" i="1"/>
  <c r="L35" i="1"/>
  <c r="L45" i="1"/>
  <c r="G38" i="1"/>
  <c r="L36" i="1"/>
  <c r="L38" i="1"/>
  <c r="L41" i="1"/>
  <c r="I74" i="1" l="1"/>
  <c r="I69" i="1"/>
  <c r="I59" i="1"/>
  <c r="I54" i="1"/>
  <c r="I45" i="1"/>
  <c r="I42" i="1"/>
  <c r="I41" i="1"/>
  <c r="I38" i="1"/>
  <c r="I36" i="1"/>
  <c r="I35" i="1"/>
  <c r="I29" i="1"/>
  <c r="I25" i="1"/>
  <c r="I16" i="1"/>
  <c r="I11" i="1"/>
  <c r="I24" i="8"/>
  <c r="I29" i="8" s="1"/>
  <c r="I14" i="8"/>
  <c r="I43" i="1" l="1"/>
  <c r="I39" i="1"/>
  <c r="G45" i="1"/>
  <c r="M23" i="9" l="1"/>
  <c r="M27" i="9" s="1"/>
  <c r="H10" i="7"/>
  <c r="I10" i="7"/>
  <c r="I14" i="7" s="1"/>
  <c r="I17" i="7" s="1"/>
  <c r="I19" i="7" s="1"/>
  <c r="J10" i="7"/>
  <c r="J14" i="7" l="1"/>
  <c r="L10" i="7"/>
  <c r="N20" i="9"/>
  <c r="N15" i="9"/>
  <c r="N9" i="9"/>
  <c r="J17" i="7" l="1"/>
  <c r="N23" i="9"/>
  <c r="N27" i="9" s="1"/>
  <c r="O25" i="9" s="1"/>
  <c r="J74" i="1"/>
  <c r="J69" i="1"/>
  <c r="J59" i="1"/>
  <c r="J54" i="1"/>
  <c r="J29" i="1"/>
  <c r="J25" i="1"/>
  <c r="J16" i="1"/>
  <c r="J11" i="1"/>
  <c r="J48" i="6"/>
  <c r="J40" i="6"/>
  <c r="J25" i="6"/>
  <c r="J18" i="6"/>
  <c r="J11" i="6"/>
  <c r="J19" i="7" l="1"/>
  <c r="J45" i="1"/>
  <c r="J43" i="1"/>
  <c r="J42" i="1"/>
  <c r="J41" i="1"/>
  <c r="J39" i="1"/>
  <c r="J38" i="1"/>
  <c r="J36" i="1"/>
  <c r="J35" i="1"/>
  <c r="H35" i="1"/>
  <c r="J21" i="7" l="1"/>
  <c r="I21" i="7" l="1"/>
  <c r="H28" i="8" l="1"/>
  <c r="H24" i="8"/>
  <c r="H14" i="8"/>
  <c r="H29" i="8" l="1"/>
  <c r="H25" i="6"/>
  <c r="E25" i="6"/>
  <c r="D25" i="6"/>
  <c r="C25" i="6"/>
  <c r="F25" i="6"/>
  <c r="H29" i="1" l="1"/>
  <c r="L29" i="1" s="1"/>
  <c r="H16" i="1"/>
  <c r="L16" i="1" s="1"/>
  <c r="H11" i="1"/>
  <c r="L11" i="1" s="1"/>
  <c r="H40" i="6"/>
  <c r="L40" i="6" s="1"/>
  <c r="G28" i="8"/>
  <c r="H14" i="7"/>
  <c r="L43" i="1" l="1"/>
  <c r="L14" i="7"/>
  <c r="H17" i="7"/>
  <c r="H41" i="1"/>
  <c r="L17" i="7" l="1"/>
  <c r="H19" i="7"/>
  <c r="L19" i="7" l="1"/>
  <c r="G24" i="8"/>
  <c r="G29" i="8" s="1"/>
  <c r="G14" i="8"/>
  <c r="L15" i="9" l="1"/>
  <c r="O15" i="9" s="1"/>
  <c r="L9" i="9"/>
  <c r="O9" i="9" s="1"/>
  <c r="H74" i="1"/>
  <c r="H69" i="1"/>
  <c r="H59" i="1"/>
  <c r="L59" i="1" s="1"/>
  <c r="H54" i="1"/>
  <c r="L54" i="1" s="1"/>
  <c r="H45" i="1"/>
  <c r="H42" i="1"/>
  <c r="H38" i="1"/>
  <c r="H36" i="1"/>
  <c r="H25" i="1"/>
  <c r="H48" i="6"/>
  <c r="H11" i="6"/>
  <c r="L11" i="6" s="1"/>
  <c r="L25" i="1" l="1"/>
  <c r="L39" i="1" s="1"/>
  <c r="L20" i="9"/>
  <c r="O20" i="9" s="1"/>
  <c r="H43" i="1"/>
  <c r="H39" i="1"/>
  <c r="K19" i="9"/>
  <c r="K14" i="9"/>
  <c r="K8" i="9"/>
  <c r="L23" i="9" l="1"/>
  <c r="O23" i="9" s="1"/>
  <c r="J7" i="9"/>
  <c r="O27" i="9" l="1"/>
  <c r="H18" i="6"/>
  <c r="L18" i="6" s="1"/>
  <c r="G20" i="9"/>
  <c r="F20" i="9"/>
  <c r="K15" i="9"/>
  <c r="I15" i="9"/>
  <c r="H15" i="9"/>
  <c r="G15" i="9"/>
  <c r="C15" i="9"/>
  <c r="D15" i="9"/>
  <c r="E15" i="9"/>
  <c r="F15" i="9"/>
  <c r="J26" i="9" l="1"/>
  <c r="J22" i="9"/>
  <c r="J18" i="9"/>
  <c r="J19" i="9"/>
  <c r="J17" i="9"/>
  <c r="K20" i="9"/>
  <c r="J12" i="9"/>
  <c r="J13" i="9"/>
  <c r="J14" i="9"/>
  <c r="J11" i="9"/>
  <c r="K9" i="9"/>
  <c r="J8" i="9"/>
  <c r="K23" i="9" l="1"/>
  <c r="K27" i="9" s="1"/>
  <c r="J15" i="9"/>
  <c r="J20" i="9" l="1"/>
  <c r="J9" i="9"/>
  <c r="J23" i="9" l="1"/>
  <c r="J27" i="9" l="1"/>
  <c r="L25" i="9" s="1"/>
  <c r="L27" i="9" s="1"/>
  <c r="F45" i="1"/>
  <c r="F29" i="1"/>
  <c r="F74" i="1"/>
  <c r="F69" i="1"/>
  <c r="F59" i="1"/>
  <c r="F54" i="1"/>
  <c r="F42" i="1"/>
  <c r="F41" i="1"/>
  <c r="F38" i="1"/>
  <c r="F37" i="1"/>
  <c r="F36" i="1"/>
  <c r="F35" i="1"/>
  <c r="F25" i="1"/>
  <c r="F16" i="1"/>
  <c r="F48" i="6"/>
  <c r="F40" i="6"/>
  <c r="F18" i="6"/>
  <c r="F28" i="8"/>
  <c r="F24" i="8"/>
  <c r="F14" i="8"/>
  <c r="F43" i="1" l="1"/>
  <c r="F29" i="8"/>
  <c r="E11" i="6" l="1"/>
  <c r="E48" i="6" l="1"/>
  <c r="E40" i="6"/>
  <c r="E18" i="6"/>
  <c r="E28" i="8"/>
  <c r="E24" i="8"/>
  <c r="E14" i="8"/>
  <c r="E21" i="7"/>
  <c r="E10" i="7"/>
  <c r="I20" i="9"/>
  <c r="I9" i="9"/>
  <c r="E74" i="1"/>
  <c r="E69" i="1"/>
  <c r="E59" i="1"/>
  <c r="E54" i="1"/>
  <c r="E45" i="1"/>
  <c r="E42" i="1"/>
  <c r="E41" i="1"/>
  <c r="E38" i="1"/>
  <c r="E37" i="1"/>
  <c r="E36" i="1"/>
  <c r="E35" i="1"/>
  <c r="E29" i="1"/>
  <c r="E25" i="1"/>
  <c r="E16" i="1"/>
  <c r="E11" i="1"/>
  <c r="E14" i="7" l="1"/>
  <c r="E29" i="8"/>
  <c r="I23" i="9"/>
  <c r="E43" i="1"/>
  <c r="E39" i="1"/>
  <c r="C28" i="8"/>
  <c r="D28" i="8"/>
  <c r="I27" i="9" l="1"/>
  <c r="E17" i="7"/>
  <c r="D21" i="7"/>
  <c r="E19" i="7" l="1"/>
  <c r="D42" i="1"/>
  <c r="D10" i="7" l="1"/>
  <c r="D24" i="8"/>
  <c r="D29" i="8" s="1"/>
  <c r="D14" i="8"/>
  <c r="D14" i="7" l="1"/>
  <c r="D59" i="1"/>
  <c r="C59" i="1"/>
  <c r="C36" i="1"/>
  <c r="D48" i="6"/>
  <c r="D40" i="6"/>
  <c r="D18" i="6"/>
  <c r="G59" i="1" l="1"/>
  <c r="F11" i="1"/>
  <c r="D17" i="7"/>
  <c r="H20" i="9"/>
  <c r="H9" i="9"/>
  <c r="D29" i="1"/>
  <c r="D25" i="1"/>
  <c r="D16" i="1"/>
  <c r="D11" i="1"/>
  <c r="D74" i="1"/>
  <c r="D69" i="1"/>
  <c r="D54" i="1"/>
  <c r="D45" i="1"/>
  <c r="D41" i="1"/>
  <c r="D38" i="1"/>
  <c r="D37" i="1"/>
  <c r="D36" i="1"/>
  <c r="D35" i="1"/>
  <c r="F39" i="1" l="1"/>
  <c r="D19" i="7"/>
  <c r="H23" i="9"/>
  <c r="H27" i="9" s="1"/>
  <c r="D39" i="1"/>
  <c r="D43" i="1"/>
  <c r="D11" i="6"/>
  <c r="E20" i="9" l="1"/>
  <c r="D20" i="9"/>
  <c r="C20" i="9"/>
  <c r="C9" i="9"/>
  <c r="D9" i="9"/>
  <c r="E9" i="9"/>
  <c r="F9" i="9"/>
  <c r="G9" i="9"/>
  <c r="E23" i="9" l="1"/>
  <c r="F23" i="9"/>
  <c r="D23" i="9"/>
  <c r="G23" i="9"/>
  <c r="C23" i="9"/>
  <c r="C10" i="7"/>
  <c r="C48" i="6"/>
  <c r="C40" i="6"/>
  <c r="C18" i="6"/>
  <c r="C11" i="6"/>
  <c r="G40" i="6" l="1"/>
  <c r="G18" i="6"/>
  <c r="C14" i="7"/>
  <c r="C21" i="7"/>
  <c r="G14" i="7" l="1"/>
  <c r="C17" i="7"/>
  <c r="G27" i="9"/>
  <c r="C24" i="8"/>
  <c r="C29" i="8" s="1"/>
  <c r="C74" i="1"/>
  <c r="C69" i="1"/>
  <c r="C54" i="1"/>
  <c r="G54" i="1" s="1"/>
  <c r="C45" i="1"/>
  <c r="C29" i="1"/>
  <c r="G29" i="1" s="1"/>
  <c r="C16" i="1"/>
  <c r="C42" i="1"/>
  <c r="C41" i="1"/>
  <c r="C25" i="1"/>
  <c r="G25" i="1" s="1"/>
  <c r="C11" i="1"/>
  <c r="G11" i="1" s="1"/>
  <c r="C38" i="1"/>
  <c r="C37" i="1"/>
  <c r="C35" i="1"/>
  <c r="C14" i="8"/>
  <c r="F27" i="9"/>
  <c r="E27" i="9"/>
  <c r="D27" i="9"/>
  <c r="C27" i="9"/>
  <c r="G16" i="1" l="1"/>
  <c r="G43" i="1"/>
  <c r="F17" i="7"/>
  <c r="G17" i="7" s="1"/>
  <c r="C19" i="7"/>
  <c r="C43" i="1"/>
  <c r="C39" i="1"/>
  <c r="G39" i="1" l="1"/>
  <c r="F19" i="7"/>
  <c r="G19" i="7" l="1"/>
  <c r="F11" i="6"/>
  <c r="G21" i="7"/>
  <c r="F21" i="7"/>
  <c r="G11" i="6" l="1"/>
  <c r="F25" i="7"/>
</calcChain>
</file>

<file path=xl/sharedStrings.xml><?xml version="1.0" encoding="utf-8"?>
<sst xmlns="http://schemas.openxmlformats.org/spreadsheetml/2006/main" count="531" uniqueCount="136">
  <si>
    <t>Subsea</t>
  </si>
  <si>
    <t>Drilling Technologies</t>
  </si>
  <si>
    <t>Process Systems</t>
  </si>
  <si>
    <t>Product Solutions</t>
  </si>
  <si>
    <t>Maintenance, Modifications and Operations</t>
  </si>
  <si>
    <t>Oilfield Services and Marine Assets</t>
  </si>
  <si>
    <t>Field Life Solutions</t>
  </si>
  <si>
    <t>Engineering</t>
  </si>
  <si>
    <t>Eliminations</t>
  </si>
  <si>
    <t>EBITDA</t>
  </si>
  <si>
    <t>Engineering Solutions</t>
  </si>
  <si>
    <t>NOK million</t>
  </si>
  <si>
    <t>Revenues</t>
  </si>
  <si>
    <t>Depreciation and amortisation</t>
  </si>
  <si>
    <t>Profit before financial items EBIT</t>
  </si>
  <si>
    <t>Net financial items</t>
  </si>
  <si>
    <t>Foreign exchange on disqualified hedging instruments</t>
  </si>
  <si>
    <t>Profit after financial items</t>
  </si>
  <si>
    <t>Tax</t>
  </si>
  <si>
    <t>Net profit</t>
  </si>
  <si>
    <t>Profit for the period</t>
  </si>
  <si>
    <t>Basic earnings per share (NOK)</t>
  </si>
  <si>
    <t>Diluted earnings per share (NOK)</t>
  </si>
  <si>
    <t>Property, plant and equipment</t>
  </si>
  <si>
    <t>Financial assets (non-current)</t>
  </si>
  <si>
    <t>IB receivables (non-current)</t>
  </si>
  <si>
    <t>IB receivables (current)</t>
  </si>
  <si>
    <t>Other current assets</t>
  </si>
  <si>
    <t>Cash &amp; bank deposits</t>
  </si>
  <si>
    <t>Non-current assets classified as held for sale</t>
  </si>
  <si>
    <t>Total Assets</t>
  </si>
  <si>
    <t>Shareholder's equity</t>
  </si>
  <si>
    <t>Minority interests</t>
  </si>
  <si>
    <t>Interest bearing debt (non-current)</t>
  </si>
  <si>
    <t>Interest bearing current liabilities</t>
  </si>
  <si>
    <t>Liabilities held for sale</t>
  </si>
  <si>
    <t>Total Liabilities and shareholder's equity</t>
  </si>
  <si>
    <t>Net debt</t>
  </si>
  <si>
    <t>Equity</t>
  </si>
  <si>
    <t>Equity ratio (in %)</t>
  </si>
  <si>
    <t>Assets</t>
  </si>
  <si>
    <t>Debt and equity</t>
  </si>
  <si>
    <t>Profit from discontinued operations</t>
  </si>
  <si>
    <t>Income statement consolidated</t>
  </si>
  <si>
    <t>Order intake</t>
  </si>
  <si>
    <t>Order backlog</t>
  </si>
  <si>
    <t>Intangible assets</t>
  </si>
  <si>
    <t>Basic earnings per share (NOK) continuing operations</t>
  </si>
  <si>
    <t>Diluted earnings per share (NOK) continuing operations</t>
  </si>
  <si>
    <t>Umbilicals</t>
  </si>
  <si>
    <t>Non IB liabilities (non-current)</t>
  </si>
  <si>
    <t>Non IB liabilities (current)</t>
  </si>
  <si>
    <t>EBITDA-margin</t>
  </si>
  <si>
    <t>Of which related to hedging</t>
  </si>
  <si>
    <t>Net cash flow from operating activities</t>
  </si>
  <si>
    <t>Net cash flow from investing activities</t>
  </si>
  <si>
    <t>Net cash flow from financing activities</t>
  </si>
  <si>
    <t>Translation adjustments</t>
  </si>
  <si>
    <t>Net decrease (-) / increase (+) in cash and bank deposits</t>
  </si>
  <si>
    <t>Cash and bank deposits as at the beginning of the period</t>
  </si>
  <si>
    <t>Cash and cash equivalents in Kvaerner at demerger</t>
  </si>
  <si>
    <t>Cash and bank deposits as at the end of the period</t>
  </si>
  <si>
    <t>Cash flow</t>
  </si>
  <si>
    <t>Q1 2012</t>
  </si>
  <si>
    <t>Net current operating assets, excluding held for sale</t>
  </si>
  <si>
    <t>EBITDA margin</t>
  </si>
  <si>
    <t>Change in cash flow from operating activities</t>
  </si>
  <si>
    <t>Proceeds from sale of businesses</t>
  </si>
  <si>
    <t>Acquisition of subsidiaries, net of cash acquired</t>
  </si>
  <si>
    <t>Cash flow from other investing activities</t>
  </si>
  <si>
    <t>Change in external borrowings</t>
  </si>
  <si>
    <t>Dividends</t>
  </si>
  <si>
    <t>Cash flow from other financing activities</t>
  </si>
  <si>
    <t>Q2 2012</t>
  </si>
  <si>
    <t>Q3 2012</t>
  </si>
  <si>
    <t>FY 12</t>
  </si>
  <si>
    <t>Q4 2012</t>
  </si>
  <si>
    <t xml:space="preserve"> </t>
  </si>
  <si>
    <t>Q1 2013</t>
  </si>
  <si>
    <t>Q2 2013</t>
  </si>
  <si>
    <t>NCOA</t>
  </si>
  <si>
    <t>Other</t>
  </si>
  <si>
    <t>Q3 2013</t>
  </si>
  <si>
    <t>3Q 13</t>
  </si>
  <si>
    <t>Capital expenditure fixed assets</t>
  </si>
  <si>
    <t>FY 13</t>
  </si>
  <si>
    <t>Q4 2013</t>
  </si>
  <si>
    <t>Q1 2014</t>
  </si>
  <si>
    <t>Net capital employed</t>
  </si>
  <si>
    <t>1Q 2012</t>
  </si>
  <si>
    <t>2Q 2012</t>
  </si>
  <si>
    <t>3Q 2012</t>
  </si>
  <si>
    <t>4Q 2012</t>
  </si>
  <si>
    <t>1Q 2013</t>
  </si>
  <si>
    <t>2Q 2013</t>
  </si>
  <si>
    <t>3Q 2013</t>
  </si>
  <si>
    <t>4Q 2013</t>
  </si>
  <si>
    <t>1Q 2014</t>
  </si>
  <si>
    <t>1Q 2011</t>
  </si>
  <si>
    <t>2Q 2011</t>
  </si>
  <si>
    <t>3Q 2011</t>
  </si>
  <si>
    <t>4Q 2011</t>
  </si>
  <si>
    <t>1Q 12</t>
  </si>
  <si>
    <t>2Q 12</t>
  </si>
  <si>
    <t>3Q 12</t>
  </si>
  <si>
    <t>4Q 12</t>
  </si>
  <si>
    <t>1Q 13</t>
  </si>
  <si>
    <t>2Q 13</t>
  </si>
  <si>
    <t>4Q 13</t>
  </si>
  <si>
    <t>1Q 14</t>
  </si>
  <si>
    <t>EBITDA continuing operations</t>
  </si>
  <si>
    <t>Q2 14</t>
  </si>
  <si>
    <t>Q2 2014</t>
  </si>
  <si>
    <t>New Aker Solutions*</t>
  </si>
  <si>
    <t>Total operating revenue and other income</t>
  </si>
  <si>
    <t>FY 11</t>
  </si>
  <si>
    <t>Q1 13</t>
  </si>
  <si>
    <t>Q2 13</t>
  </si>
  <si>
    <t>Q3 13</t>
  </si>
  <si>
    <t>Q4 13</t>
  </si>
  <si>
    <t>Q1 14</t>
  </si>
  <si>
    <t>Field Design</t>
  </si>
  <si>
    <t>Other / eliminations</t>
  </si>
  <si>
    <t>New Aker Solutions</t>
  </si>
  <si>
    <t>EBIT</t>
  </si>
  <si>
    <t>*Preliminary, unaudited pro forma figures</t>
  </si>
  <si>
    <t>Akastor</t>
  </si>
  <si>
    <t>Real estate, other holdings and eliminations</t>
  </si>
  <si>
    <t>Frontica Business Solutions</t>
  </si>
  <si>
    <t>KOP Surface Products</t>
  </si>
  <si>
    <t>Fjords Processing</t>
  </si>
  <si>
    <t>AKOFS Offshore</t>
  </si>
  <si>
    <t>MHWirth</t>
  </si>
  <si>
    <t>Real estate and other holdings</t>
  </si>
  <si>
    <t>Akastor*</t>
  </si>
  <si>
    <t>Aker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</si>
</sst>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9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(* #,##0_);_(* \(#,##0\);_(* &quot;-&quot;_);_(@_)"/>
    <numFmt numFmtId="168" formatCode="#,##0.0"/>
    <numFmt numFmtId="169" formatCode="0.0\ %"/>
    <numFmt numFmtId="170" formatCode="_(* #,##0.00_);_(* \(#,##0.00\);_(* &quot;-&quot;_);_(@_)"/>
    <numFmt numFmtId="171" formatCode="#,##0\ ;\ \(#,##0\)"/>
    <numFmt numFmtId="172" formatCode="_-#,##0_-;[Red]\(#,##0\);_-\ \ &quot;-&quot;_-;_-@_-"/>
    <numFmt numFmtId="173" formatCode="_-#,##0.00_-;\(#,##0.00\);_-\ \ &quot;-&quot;_-;_-@_-"/>
    <numFmt numFmtId="174" formatCode="mmm/dd/yyyy;_-\ &quot;N/A&quot;_-;_-\ &quot;-&quot;_-"/>
    <numFmt numFmtId="175" formatCode="mmm/yyyy;_-\ &quot;N/A&quot;_-;_-\ &quot;-&quot;_-"/>
    <numFmt numFmtId="176" formatCode="_-#,##0%_-;\(#,##0%\);_-\ &quot;-&quot;_-"/>
    <numFmt numFmtId="177" formatCode="_-#,###,_-;\(#,###,\);_-\ \ &quot;-&quot;_-;_-@_-"/>
    <numFmt numFmtId="178" formatCode="_-#,###.00,_-;\(#,###.00,\);_-\ \ &quot;-&quot;_-;_-@_-"/>
    <numFmt numFmtId="179" formatCode="_-#0&quot;.&quot;0,_-;\(#0&quot;.&quot;0,\);_-\ \ &quot;-&quot;_-;_-@_-"/>
    <numFmt numFmtId="180" formatCode="_-#0&quot;.&quot;0000_-;\(#0&quot;.&quot;0000\);_-\ \ &quot;-&quot;_-;_-@_-"/>
    <numFmt numFmtId="181" formatCode="#,##0;\(#,##0\);&quot;-&quot;"/>
    <numFmt numFmtId="182" formatCode="0%;\(0%\)"/>
    <numFmt numFmtId="183" formatCode="0.0%"/>
    <numFmt numFmtId="184" formatCode="0_)"/>
    <numFmt numFmtId="185" formatCode="0.0%_);\(0.0%\);\-_)"/>
    <numFmt numFmtId="186" formatCode="0.0%_);\(0.0%\);\ &quot;-&quot;_-;_-@_-"/>
    <numFmt numFmtId="187" formatCode="#,##0.00_);\(#,##0.00\);\-\ "/>
    <numFmt numFmtId="188" formatCode="_ * #,##0_ ;_ * \(#,##0\)_ ;_ * &quot;-&quot;??_ ;_ @_ "/>
    <numFmt numFmtId="189" formatCode="0&quot;    &quot;"/>
    <numFmt numFmtId="190" formatCode="&quot;$&quot;&quot; &quot;#,##0_);\(&quot;$&quot;&quot; &quot;#,##0\);\-_)"/>
    <numFmt numFmtId="191" formatCode="0%_);\(0%\);\-_)"/>
    <numFmt numFmtId="192" formatCode="&quot;$&quot;&quot; &quot;#,##0.0_);\(&quot;$&quot;&quot; &quot;#,##0.0\);\-_)"/>
    <numFmt numFmtId="193" formatCode="#,##0.0_);\(#,##0.0\);\-_)"/>
    <numFmt numFmtId="194" formatCode="&quot;$&quot;&quot; &quot;#,##0.00_);\(&quot;$&quot;&quot; &quot;#,##0.00\);\-_)"/>
    <numFmt numFmtId="195" formatCode="0.00%_);\(0.00%\);\-_)"/>
    <numFmt numFmtId="196" formatCode="#,##0.00_);\(#,##0.00\);\-_)"/>
    <numFmt numFmtId="197" formatCode="&quot;$&quot;#,##0_);\(&quot;$&quot;#,##0\)"/>
    <numFmt numFmtId="198" formatCode="#,##0_);\(#,##0\);\-_)"/>
    <numFmt numFmtId="199" formatCode="&quot;$&quot;&quot; &quot;#,##0.000_);\(&quot;$&quot;&quot; &quot;#,##0.000\);\-\ "/>
    <numFmt numFmtId="200" formatCode="#,##0;\-#,##0;&quot;-&quot;"/>
    <numFmt numFmtId="201" formatCode="&quot;$&quot;#,##0.00;[Red]&quot;$&quot;&quot;$&quot;\-#,##0.00"/>
    <numFmt numFmtId="202" formatCode="#,##0.0_);\(#,##0.0\);&quot;—&quot;_)"/>
    <numFmt numFmtId="203" formatCode="#,##0.0_);\(#,##0.0\)"/>
    <numFmt numFmtId="204" formatCode="#,##0;\(#,##0\);0"/>
    <numFmt numFmtId="205" formatCode="_(* #,##0.00_);_(* \(#,##0.00\);_(* &quot;-&quot;??_);_(@_)"/>
    <numFmt numFmtId="206" formatCode="#,##0;\(#,##0\)"/>
    <numFmt numFmtId="207" formatCode="#,##0;[Red]\(#,##0\)"/>
    <numFmt numFmtId="208" formatCode="&quot;$&quot;#,##0.0_);\(&quot;$&quot;#,##0.0\);&quot;—&quot;_)"/>
    <numFmt numFmtId="209" formatCode="&quot;$&quot;&quot; &quot;#,##0.0_);\(&quot;$&quot;&quot; &quot;#,##0.0\)"/>
    <numFmt numFmtId="210" formatCode="&quot;$&quot;&quot; &quot;#,##0.00_);\(&quot;$&quot;&quot; &quot;#,##0.00\)"/>
    <numFmt numFmtId="211" formatCode="&quot;$&quot;&quot; &quot;#,##0.000_);\(&quot;$&quot;&quot; &quot;#,##0.000\)"/>
    <numFmt numFmtId="212" formatCode="&quot;$&quot;#,##0.00_);\(&quot;$&quot;#,##0.00\)"/>
    <numFmt numFmtId="213" formatCode="\$#,##0.00;\(\$#,##0.00\)"/>
    <numFmt numFmtId="214" formatCode="d\-mmm\-yy_)"/>
    <numFmt numFmtId="215" formatCode="m/d/yy_)"/>
    <numFmt numFmtId="216" formatCode="m/yy_)"/>
    <numFmt numFmtId="217" formatCode="mmm\-yy_)"/>
    <numFmt numFmtId="218" formatCode="yyyy_)"/>
    <numFmt numFmtId="219" formatCode="_(&quot;$&quot;* #,##0_);_(&quot;$&quot;* \(#,##0\);_(&quot;$&quot;* &quot;-&quot;_);_(@_)"/>
    <numFmt numFmtId="220" formatCode="_(* #,###.0_);_(* \(#,###.0\);_(* &quot;-&quot;?_);_(@_)"/>
    <numFmt numFmtId="221" formatCode="\$#,##0;\(\$#,##0\)"/>
    <numFmt numFmtId="222" formatCode="0.00%;[Red]\(0.00%\)"/>
    <numFmt numFmtId="223" formatCode="_-* #,##0.00\ [$€-1]_-;\-* #,##0.00\ [$€-1]_-;_-* &quot;-&quot;??\ [$€-1]_-"/>
    <numFmt numFmtId="224" formatCode="_(\ #,##0.0_%_);_(\ \(#,##0.0_%\);_(\ &quot; - &quot;_%_);_(@_)"/>
    <numFmt numFmtId="225" formatCode="_(\ #,##0.0%_);_(\ \(#,##0.0%\);_(\ &quot; - &quot;\%_);_(@_)"/>
    <numFmt numFmtId="226" formatCode="#,##0_);\(#,##0\);&quot; - &quot;_);@_)"/>
    <numFmt numFmtId="227" formatCode="\ #,##0.0_);\(#,##0.0\);&quot; - &quot;_);@_)"/>
    <numFmt numFmtId="228" formatCode="\ #,##0.00_);\(#,##0.00\);&quot; - &quot;_);@_)"/>
    <numFmt numFmtId="229" formatCode="\ #,##0.000_);\(#,##0.000\);&quot; - &quot;_);@_)"/>
    <numFmt numFmtId="230" formatCode="d\ mmmm\ yyyy"/>
    <numFmt numFmtId="231" formatCode="#,##0;[Red]\(#,##0\);0"/>
    <numFmt numFmtId="232" formatCode="_-* #,##0_)_-;\-* \(#,##0\)_-;_-* &quot;-&quot;_)_-;_-@_-"/>
    <numFmt numFmtId="233" formatCode="d\-mmmm\-yyyy"/>
    <numFmt numFmtId="234" formatCode="#,##0.0_);[Red]\(#,##0.0\)"/>
    <numFmt numFmtId="235" formatCode="#\ 0/0_)"/>
    <numFmt numFmtId="236" formatCode="#\ 0/8_)"/>
    <numFmt numFmtId="237" formatCode="#\ ?/?_)"/>
    <numFmt numFmtId="238" formatCode="&quot;FY &quot;yyyy_)"/>
    <numFmt numFmtId="239" formatCode="###0_);\(###0\)"/>
    <numFmt numFmtId="240" formatCode=";;;"/>
    <numFmt numFmtId="241" formatCode="&quot;$&quot;#,##0.00_);[Red]\(&quot;$&quot;#,##0.00\)"/>
    <numFmt numFmtId="242" formatCode="&quot;$&quot;#,##0"/>
    <numFmt numFmtId="243" formatCode="_(&quot;$&quot;* #,##0.00_);_(&quot;$&quot;* \(#,##0.00\);_(&quot;$&quot;* &quot;-&quot;??_);_(@_)"/>
    <numFmt numFmtId="244" formatCode="0.0&quot; x&quot;;\-0.0&quot; x&quot;"/>
    <numFmt numFmtId="245" formatCode="#,##0.0_);\(#,##0.0\);\-\ "/>
    <numFmt numFmtId="246" formatCode="#,##0.0\x_);\(#,##0.0\x\);\-\ "/>
    <numFmt numFmtId="247" formatCode="#,##0.0\x_);\(#,##0.0\x\)"/>
    <numFmt numFmtId="248" formatCode="#,##0.00\x&quot; &quot;;\(#,##0.00\x\);\-"/>
    <numFmt numFmtId="249" formatCode="#,##0.000_);\(#,##0.000\)"/>
    <numFmt numFmtId="250" formatCode="#,##0.00\x&quot; &quot;;\(#,##0.00\x\)"/>
    <numFmt numFmtId="251" formatCode="0.0000000000"/>
    <numFmt numFmtId="252" formatCode="0000"/>
    <numFmt numFmtId="253" formatCode="0.000%"/>
    <numFmt numFmtId="254" formatCode="0.0%_);\(0.0%\)"/>
    <numFmt numFmtId="255" formatCode="&quot;Q1 '&quot;yy_)"/>
    <numFmt numFmtId="256" formatCode="&quot;Q2 '&quot;yy_)"/>
    <numFmt numFmtId="257" formatCode="&quot;Q3 '&quot;yy_)"/>
    <numFmt numFmtId="258" formatCode="&quot;Q4 '&quot;yy_)"/>
    <numFmt numFmtId="259" formatCode="0.00;[Red]0.00"/>
    <numFmt numFmtId="260" formatCode="_-&quot;$&quot;* #,##0.00____;[Red]\(#,##0\)___-;_-* &quot;-&quot;___-;_-@_-"/>
    <numFmt numFmtId="261" formatCode="_-* #,##0____;[Red]\(#,##0\)___-;_-* &quot;-&quot;___-;_-@_-"/>
    <numFmt numFmtId="262" formatCode="0%____;[Red]\(0%\)___;"/>
    <numFmt numFmtId="263" formatCode="#,##0_);\(#,##0\);\-_);\•&quot; &quot;@_)"/>
    <numFmt numFmtId="264" formatCode="#,##0_);\(#,##0\);\-_);\–&quot; &quot;@"/>
    <numFmt numFmtId="265" formatCode="#,##0_);\(#,##0\);\-_);\—&quot; &quot;@"/>
    <numFmt numFmtId="266" formatCode="#,##0&quot;x&quot;_);\(#,##0&quot;x&quot;\)"/>
    <numFmt numFmtId="267" formatCode="#,##0.0&quot;x&quot;_);\(#,##0.0&quot;x&quot;\)"/>
    <numFmt numFmtId="268" formatCode="#,##0.00&quot;x&quot;_);\(#,##0.00&quot;x&quot;\)"/>
    <numFmt numFmtId="269" formatCode="0&quot; &quot;"/>
    <numFmt numFmtId="270" formatCode="0.0"/>
  </numFmts>
  <fonts count="2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10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8"/>
      <name val="Palatino"/>
      <family val="1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name val="Helv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sz val="10"/>
      <color indexed="16"/>
      <name val="MS Serif"/>
      <family val="1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Courier"/>
      <family val="3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sz val="11"/>
      <color indexed="62"/>
      <name val="Calibri"/>
      <family val="2"/>
    </font>
    <font>
      <i/>
      <sz val="10"/>
      <color indexed="8"/>
      <name val="Gill Sans MT"/>
      <family val="2"/>
    </font>
    <font>
      <sz val="10"/>
      <name val="Geneva"/>
    </font>
    <font>
      <sz val="11"/>
      <color indexed="10"/>
      <name val="Calibri"/>
      <family val="2"/>
    </font>
    <font>
      <sz val="10"/>
      <color indexed="52"/>
      <name val="Arial"/>
      <family val="2"/>
    </font>
    <font>
      <sz val="8"/>
      <color indexed="8"/>
      <name val="Helv"/>
    </font>
    <font>
      <i/>
      <sz val="12"/>
      <name val="Times New Roman"/>
      <family val="1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19"/>
      <name val="Calibri"/>
      <family val="2"/>
    </font>
    <font>
      <sz val="10"/>
      <color indexed="60"/>
      <name val="Arial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b/>
      <sz val="10"/>
      <color indexed="0"/>
      <name val="Arial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10"/>
      <color indexed="9"/>
      <name val="MS Sans Serif"/>
      <family val="2"/>
    </font>
    <font>
      <sz val="8"/>
      <name val="MS Sans Serif"/>
      <family val="2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b/>
      <sz val="11"/>
      <color indexed="56"/>
      <name val="Calibri"/>
      <family val="2"/>
    </font>
    <font>
      <b/>
      <sz val="9"/>
      <color indexed="56"/>
      <name val="Calibri"/>
      <family val="2"/>
    </font>
    <font>
      <b/>
      <sz val="10"/>
      <color theme="0"/>
      <name val="Arial"/>
      <family val="2"/>
    </font>
    <font>
      <b/>
      <sz val="14"/>
      <color rgb="FF003145"/>
      <name val="Calibri"/>
      <family val="2"/>
      <scheme val="minor"/>
    </font>
    <font>
      <b/>
      <sz val="14"/>
      <color rgb="FF003145"/>
      <name val="Arial"/>
      <family val="2"/>
    </font>
    <font>
      <sz val="10"/>
      <color theme="1"/>
      <name val="Arial"/>
      <family val="2"/>
    </font>
    <font>
      <b/>
      <sz val="10"/>
      <color rgb="FF003145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4"/>
      <color rgb="FF003145"/>
      <name val="Arial"/>
      <family val="2"/>
    </font>
    <font>
      <i/>
      <sz val="10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314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rgb="FF003145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273">
    <xf numFmtId="0" fontId="0" fillId="0" borderId="0"/>
    <xf numFmtId="9" fontId="2" fillId="0" borderId="0" applyFont="0" applyFill="0" applyBorder="0" applyAlignment="0" applyProtection="0"/>
    <xf numFmtId="171" fontId="2" fillId="0" borderId="0"/>
    <xf numFmtId="0" fontId="2" fillId="0" borderId="0" applyFont="0" applyFill="0" applyBorder="0" applyProtection="0">
      <alignment horizontal="righ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9" fillId="0" borderId="0" applyFill="0" applyBorder="0">
      <alignment horizontal="right"/>
    </xf>
    <xf numFmtId="173" fontId="9" fillId="0" borderId="0" applyFill="0" applyBorder="0" applyProtection="0">
      <alignment horizontal="right"/>
    </xf>
    <xf numFmtId="174" fontId="10" fillId="0" borderId="0" applyFill="0" applyBorder="0" applyProtection="0">
      <alignment horizontal="center"/>
    </xf>
    <xf numFmtId="175" fontId="10" fillId="0" borderId="0" applyFill="0" applyBorder="0" applyProtection="0">
      <alignment horizontal="center"/>
    </xf>
    <xf numFmtId="176" fontId="11" fillId="0" borderId="0" applyFill="0" applyBorder="0" applyProtection="0">
      <alignment horizontal="right"/>
    </xf>
    <xf numFmtId="177" fontId="9" fillId="0" borderId="0" applyFill="0" applyBorder="0" applyProtection="0">
      <alignment horizontal="right"/>
    </xf>
    <xf numFmtId="178" fontId="9" fillId="0" borderId="0" applyFill="0" applyBorder="0" applyProtection="0">
      <alignment horizontal="right"/>
    </xf>
    <xf numFmtId="179" fontId="9" fillId="0" borderId="0" applyFill="0" applyBorder="0" applyProtection="0">
      <alignment horizontal="right"/>
    </xf>
    <xf numFmtId="180" fontId="9" fillId="0" borderId="0" applyFill="0" applyBorder="0" applyProtection="0">
      <alignment horizontal="right"/>
    </xf>
    <xf numFmtId="164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181" fontId="14" fillId="0" borderId="3">
      <alignment horizontal="left"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 applyFont="0" applyFill="0" applyBorder="0" applyAlignment="0" applyProtection="0"/>
    <xf numFmtId="183" fontId="19" fillId="0" borderId="0" applyFont="0" applyFill="0" applyBorder="0" applyAlignment="0" applyProtection="0"/>
    <xf numFmtId="40" fontId="2" fillId="0" borderId="0" applyFont="0" applyFill="0" applyBorder="0" applyAlignment="0" applyProtection="0"/>
    <xf numFmtId="10" fontId="19" fillId="0" borderId="0" applyFont="0" applyFill="0" applyBorder="0" applyAlignment="0" applyProtection="0"/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184" fontId="8" fillId="0" borderId="4" applyBorder="0">
      <alignment horizontal="right"/>
    </xf>
    <xf numFmtId="3" fontId="20" fillId="0" borderId="5" applyNumberFormat="0" applyFill="0" applyBorder="0" applyAlignment="0" applyProtection="0"/>
    <xf numFmtId="3" fontId="21" fillId="0" borderId="5" applyNumberFormat="0" applyFill="0" applyBorder="0" applyAlignment="0" applyProtection="0"/>
    <xf numFmtId="3" fontId="22" fillId="0" borderId="5" applyNumberFormat="0" applyFill="0" applyBorder="0" applyAlignment="0" applyProtection="0"/>
    <xf numFmtId="3" fontId="23" fillId="0" borderId="5" applyNumberFormat="0" applyFill="0" applyBorder="0" applyAlignment="0" applyProtection="0"/>
    <xf numFmtId="3" fontId="3" fillId="0" borderId="6" applyNumberFormat="0" applyFill="0" applyBorder="0" applyProtection="0"/>
    <xf numFmtId="3" fontId="24" fillId="0" borderId="5" applyNumberFormat="0" applyFill="0" applyBorder="0" applyAlignment="0" applyProtection="0"/>
    <xf numFmtId="3" fontId="25" fillId="0" borderId="5" applyNumberFormat="0" applyFill="0" applyBorder="0" applyAlignment="0" applyProtection="0"/>
    <xf numFmtId="0" fontId="26" fillId="0" borderId="0" applyNumberFormat="0" applyFill="0" applyBorder="0" applyAlignment="0" applyProtection="0"/>
    <xf numFmtId="3" fontId="27" fillId="0" borderId="5" applyNumberFormat="0" applyFill="0" applyBorder="0" applyAlignment="0" applyProtection="0"/>
    <xf numFmtId="3" fontId="28" fillId="0" borderId="5" applyNumberFormat="0" applyFill="0" applyBorder="0" applyAlignment="0" applyProtection="0"/>
    <xf numFmtId="3" fontId="29" fillId="0" borderId="5" applyNumberFormat="0" applyFill="0" applyBorder="0" applyAlignment="0" applyProtection="0"/>
    <xf numFmtId="183" fontId="30" fillId="0" borderId="7" applyNumberFormat="0" applyFill="0" applyBorder="0" applyProtection="0">
      <alignment horizontal="center"/>
    </xf>
    <xf numFmtId="3" fontId="31" fillId="0" borderId="5" applyNumberFormat="0" applyFill="0" applyBorder="0" applyAlignment="0" applyProtection="0"/>
    <xf numFmtId="185" fontId="32" fillId="0" borderId="0">
      <alignment horizontal="right"/>
    </xf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4" fontId="8" fillId="2" borderId="8"/>
    <xf numFmtId="181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" fontId="33" fillId="0" borderId="5" applyNumberFormat="0" applyFill="0" applyBorder="0" applyAlignment="0" applyProtection="0"/>
    <xf numFmtId="0" fontId="34" fillId="0" borderId="0" applyNumberFormat="0" applyFill="0" applyBorder="0" applyAlignment="0" applyProtection="0"/>
    <xf numFmtId="186" fontId="35" fillId="0" borderId="4" applyFont="0" applyFill="0" applyBorder="0" applyAlignment="0" applyProtection="0"/>
    <xf numFmtId="3" fontId="36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7" fillId="0" borderId="5" applyNumberFormat="0" applyFill="0" applyBorder="0" applyAlignment="0" applyProtection="0"/>
    <xf numFmtId="3" fontId="38" fillId="0" borderId="5" applyNumberFormat="0" applyFill="0" applyBorder="0" applyAlignment="0" applyProtection="0"/>
    <xf numFmtId="3" fontId="39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3" fontId="40" fillId="0" borderId="5" applyNumberFormat="0" applyFill="0" applyBorder="0" applyAlignment="0" applyProtection="0"/>
    <xf numFmtId="0" fontId="41" fillId="0" borderId="0" applyNumberFormat="0" applyFill="0" applyBorder="0" applyAlignment="0" applyProtection="0"/>
    <xf numFmtId="3" fontId="42" fillId="0" borderId="5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3" fontId="45" fillId="0" borderId="5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3" fontId="48" fillId="0" borderId="5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3" fontId="51" fillId="0" borderId="5" applyNumberFormat="0" applyFill="0" applyBorder="0" applyAlignment="0" applyProtection="0"/>
    <xf numFmtId="0" fontId="52" fillId="0" borderId="0" applyNumberFormat="0" applyFill="0" applyBorder="0" applyAlignment="0" applyProtection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0" fontId="54" fillId="4" borderId="0" applyNumberFormat="0" applyBorder="0" applyAlignment="0" applyProtection="0"/>
    <xf numFmtId="0" fontId="53" fillId="3" borderId="0" applyNumberFormat="0" applyBorder="0" applyAlignment="0" applyProtection="0"/>
    <xf numFmtId="0" fontId="54" fillId="6" borderId="0" applyNumberFormat="0" applyBorder="0" applyAlignment="0" applyProtection="0"/>
    <xf numFmtId="0" fontId="53" fillId="5" borderId="0" applyNumberFormat="0" applyBorder="0" applyAlignment="0" applyProtection="0"/>
    <xf numFmtId="0" fontId="54" fillId="8" borderId="0" applyNumberFormat="0" applyBorder="0" applyAlignment="0" applyProtection="0"/>
    <xf numFmtId="0" fontId="53" fillId="7" borderId="0" applyNumberFormat="0" applyBorder="0" applyAlignment="0" applyProtection="0"/>
    <xf numFmtId="0" fontId="54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3" fillId="11" borderId="0" applyNumberFormat="0" applyBorder="0" applyAlignment="0" applyProtection="0"/>
    <xf numFmtId="0" fontId="54" fillId="9" borderId="0" applyNumberFormat="0" applyBorder="0" applyAlignment="0" applyProtection="0"/>
    <xf numFmtId="0" fontId="53" fillId="7" borderId="0" applyNumberFormat="0" applyBorder="0" applyAlignment="0" applyProtection="0"/>
    <xf numFmtId="0" fontId="55" fillId="0" borderId="0" applyNumberFormat="0" applyFill="0" applyBorder="0" applyAlignment="0" applyProtection="0"/>
    <xf numFmtId="3" fontId="56" fillId="0" borderId="5" applyNumberFormat="0" applyFill="0" applyBorder="0" applyAlignment="0" applyProtection="0"/>
    <xf numFmtId="0" fontId="57" fillId="0" borderId="0" applyNumberFormat="0" applyFill="0" applyBorder="0" applyAlignment="0" applyProtection="0"/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7" fontId="8" fillId="0" borderId="9" applyBorder="0">
      <alignment horizontal="right"/>
    </xf>
    <xf numFmtId="181" fontId="14" fillId="0" borderId="3">
      <alignment horizontal="left"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4" fillId="3" borderId="0" applyNumberFormat="0" applyBorder="0" applyAlignment="0" applyProtection="0"/>
    <xf numFmtId="0" fontId="53" fillId="11" borderId="0" applyNumberFormat="0" applyBorder="0" applyAlignment="0" applyProtection="0"/>
    <xf numFmtId="0" fontId="54" fillId="5" borderId="0" applyNumberFormat="0" applyBorder="0" applyAlignment="0" applyProtection="0"/>
    <xf numFmtId="0" fontId="53" fillId="5" borderId="0" applyNumberFormat="0" applyBorder="0" applyAlignment="0" applyProtection="0"/>
    <xf numFmtId="0" fontId="54" fillId="13" borderId="0" applyNumberFormat="0" applyBorder="0" applyAlignment="0" applyProtection="0"/>
    <xf numFmtId="0" fontId="53" fillId="12" borderId="0" applyNumberFormat="0" applyBorder="0" applyAlignment="0" applyProtection="0"/>
    <xf numFmtId="0" fontId="54" fillId="10" borderId="0" applyNumberFormat="0" applyBorder="0" applyAlignment="0" applyProtection="0"/>
    <xf numFmtId="0" fontId="53" fillId="6" borderId="0" applyNumberFormat="0" applyBorder="0" applyAlignment="0" applyProtection="0"/>
    <xf numFmtId="0" fontId="54" fillId="3" borderId="0" applyNumberFormat="0" applyBorder="0" applyAlignment="0" applyProtection="0"/>
    <xf numFmtId="0" fontId="53" fillId="11" borderId="0" applyNumberFormat="0" applyBorder="0" applyAlignment="0" applyProtection="0"/>
    <xf numFmtId="0" fontId="54" fillId="14" borderId="0" applyNumberFormat="0" applyBorder="0" applyAlignment="0" applyProtection="0"/>
    <xf numFmtId="0" fontId="53" fillId="7" borderId="0" applyNumberFormat="0" applyBorder="0" applyAlignment="0" applyProtection="0"/>
    <xf numFmtId="0" fontId="61" fillId="15" borderId="0" applyNumberFormat="0" applyBorder="0" applyAlignment="0" applyProtection="0"/>
    <xf numFmtId="0" fontId="60" fillId="11" borderId="0" applyNumberFormat="0" applyBorder="0" applyAlignment="0" applyProtection="0"/>
    <xf numFmtId="0" fontId="61" fillId="5" borderId="0" applyNumberFormat="0" applyBorder="0" applyAlignment="0" applyProtection="0"/>
    <xf numFmtId="0" fontId="60" fillId="16" borderId="0" applyNumberFormat="0" applyBorder="0" applyAlignment="0" applyProtection="0"/>
    <xf numFmtId="0" fontId="61" fillId="13" borderId="0" applyNumberFormat="0" applyBorder="0" applyAlignment="0" applyProtection="0"/>
    <xf numFmtId="0" fontId="60" fillId="14" borderId="0" applyNumberFormat="0" applyBorder="0" applyAlignment="0" applyProtection="0"/>
    <xf numFmtId="0" fontId="61" fillId="17" borderId="0" applyNumberFormat="0" applyBorder="0" applyAlignment="0" applyProtection="0"/>
    <xf numFmtId="0" fontId="60" fillId="6" borderId="0" applyNumberFormat="0" applyBorder="0" applyAlignment="0" applyProtection="0"/>
    <xf numFmtId="0" fontId="61" fillId="18" borderId="0" applyNumberFormat="0" applyBorder="0" applyAlignment="0" applyProtection="0"/>
    <xf numFmtId="0" fontId="60" fillId="11" borderId="0" applyNumberFormat="0" applyBorder="0" applyAlignment="0" applyProtection="0"/>
    <xf numFmtId="0" fontId="61" fillId="19" borderId="0" applyNumberFormat="0" applyBorder="0" applyAlignment="0" applyProtection="0"/>
    <xf numFmtId="0" fontId="60" fillId="5" borderId="0" applyNumberFormat="0" applyBorder="0" applyAlignment="0" applyProtection="0"/>
    <xf numFmtId="0" fontId="3" fillId="0" borderId="10" applyNumberFormat="0" applyBorder="0"/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2" fillId="0" borderId="11" applyNumberFormat="0">
      <alignment horizontal="center" vertical="top" wrapText="1"/>
    </xf>
    <xf numFmtId="0" fontId="2" fillId="0" borderId="12">
      <alignment vertical="top"/>
    </xf>
    <xf numFmtId="37" fontId="9" fillId="0" borderId="0" applyNumberFormat="0" applyFont="0" applyFill="0" applyBorder="0" applyProtection="0">
      <alignment horizontal="centerContinuous"/>
    </xf>
    <xf numFmtId="0" fontId="61" fillId="21" borderId="0" applyNumberFormat="0" applyBorder="0" applyAlignment="0" applyProtection="0"/>
    <xf numFmtId="0" fontId="60" fillId="20" borderId="0" applyNumberFormat="0" applyBorder="0" applyAlignment="0" applyProtection="0"/>
    <xf numFmtId="0" fontId="61" fillId="22" borderId="0" applyNumberFormat="0" applyBorder="0" applyAlignment="0" applyProtection="0"/>
    <xf numFmtId="0" fontId="60" fillId="16" borderId="0" applyNumberFormat="0" applyBorder="0" applyAlignment="0" applyProtection="0"/>
    <xf numFmtId="0" fontId="61" fillId="23" borderId="0" applyNumberFormat="0" applyBorder="0" applyAlignment="0" applyProtection="0"/>
    <xf numFmtId="0" fontId="60" fillId="14" borderId="0" applyNumberFormat="0" applyBorder="0" applyAlignment="0" applyProtection="0"/>
    <xf numFmtId="0" fontId="61" fillId="17" borderId="0" applyNumberFormat="0" applyBorder="0" applyAlignment="0" applyProtection="0"/>
    <xf numFmtId="0" fontId="60" fillId="24" borderId="0" applyNumberFormat="0" applyBorder="0" applyAlignment="0" applyProtection="0"/>
    <xf numFmtId="0" fontId="61" fillId="18" borderId="0" applyNumberFormat="0" applyBorder="0" applyAlignment="0" applyProtection="0"/>
    <xf numFmtId="0" fontId="60" fillId="18" borderId="0" applyNumberFormat="0" applyBorder="0" applyAlignment="0" applyProtection="0"/>
    <xf numFmtId="0" fontId="61" fillId="16" borderId="0" applyNumberFormat="0" applyBorder="0" applyAlignment="0" applyProtection="0"/>
    <xf numFmtId="0" fontId="60" fillId="22" borderId="0" applyNumberFormat="0" applyBorder="0" applyAlignment="0" applyProtection="0"/>
    <xf numFmtId="0" fontId="64" fillId="0" borderId="0" applyFont="0" applyFill="0" applyBorder="0" applyAlignment="0" applyProtection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3" fillId="0" borderId="0" applyNumberFormat="0" applyAlignment="0"/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0" fontId="2" fillId="25" borderId="0" applyNumberFormat="0" applyProtection="0">
      <alignment horizontal="center"/>
      <protection locked="0" hidden="1"/>
    </xf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0" fontId="65" fillId="0" borderId="0" applyNumberFormat="0" applyFill="0" applyBorder="0" applyAlignment="0" applyProtection="0">
      <alignment vertical="top"/>
      <protection locked="0"/>
    </xf>
    <xf numFmtId="49" fontId="66" fillId="0" borderId="0" applyProtection="0">
      <alignment horizontal="left" vertical="top" wrapText="1" indent="1" shrinkToFit="1"/>
      <protection locked="0"/>
    </xf>
    <xf numFmtId="49" fontId="66" fillId="0" borderId="0">
      <alignment horizontal="left" vertical="top" wrapText="1" indent="2" shrinkToFit="1"/>
      <protection locked="0"/>
    </xf>
    <xf numFmtId="0" fontId="67" fillId="0" borderId="0" applyProtection="0">
      <alignment vertical="top" wrapText="1" shrinkToFit="1"/>
      <protection locked="0"/>
    </xf>
    <xf numFmtId="49" fontId="68" fillId="0" borderId="0" applyProtection="0">
      <alignment vertical="top"/>
    </xf>
    <xf numFmtId="49" fontId="69" fillId="0" borderId="0" applyProtection="0">
      <alignment vertical="top" wrapText="1" shrinkToFit="1"/>
      <protection locked="0"/>
    </xf>
    <xf numFmtId="49" fontId="70" fillId="0" borderId="0" applyProtection="0">
      <alignment vertical="top" wrapText="1" shrinkToFit="1"/>
      <protection locked="0"/>
    </xf>
    <xf numFmtId="49" fontId="71" fillId="0" borderId="0" applyProtection="0">
      <alignment vertical="top" wrapText="1" shrinkToFit="1"/>
      <protection locked="0"/>
    </xf>
    <xf numFmtId="49" fontId="72" fillId="0" borderId="0" applyProtection="0">
      <alignment vertical="top" wrapText="1" shrinkToFit="1"/>
      <protection locked="0"/>
    </xf>
    <xf numFmtId="0" fontId="28" fillId="0" borderId="0" applyNumberFormat="0" applyFill="0" applyBorder="0" applyAlignment="0" applyProtection="0">
      <protection locked="0"/>
    </xf>
    <xf numFmtId="49" fontId="27" fillId="0" borderId="13" applyAlignment="0" applyProtection="0">
      <protection locked="0"/>
    </xf>
    <xf numFmtId="0" fontId="73" fillId="0" borderId="0" applyNumberFormat="0" applyFill="0" applyBorder="0" applyAlignment="0" applyProtection="0">
      <alignment horizontal="center"/>
      <protection locked="0"/>
    </xf>
    <xf numFmtId="0" fontId="27" fillId="0" borderId="0" applyNumberFormat="0" applyProtection="0">
      <alignment wrapText="1"/>
      <protection locked="0"/>
    </xf>
    <xf numFmtId="167" fontId="66" fillId="0" borderId="0"/>
    <xf numFmtId="3" fontId="27" fillId="0" borderId="14" applyNumberFormat="0" applyFont="0" applyAlignment="0" applyProtection="0"/>
    <xf numFmtId="0" fontId="28" fillId="26" borderId="14" applyNumberFormat="0" applyFont="0" applyAlignment="0" applyProtection="0">
      <protection locked="0"/>
    </xf>
    <xf numFmtId="0" fontId="40" fillId="0" borderId="0" applyAlignment="0"/>
    <xf numFmtId="0" fontId="74" fillId="0" borderId="0">
      <alignment horizontal="center" wrapText="1"/>
      <protection locked="0"/>
    </xf>
    <xf numFmtId="0" fontId="75" fillId="0" borderId="5">
      <protection hidden="1"/>
    </xf>
    <xf numFmtId="2" fontId="76" fillId="27" borderId="0">
      <alignment vertical="center"/>
    </xf>
    <xf numFmtId="2" fontId="77" fillId="27" borderId="0">
      <alignment vertical="center"/>
    </xf>
    <xf numFmtId="9" fontId="2" fillId="0" borderId="15" applyNumberFormat="0" applyFont="0" applyFill="0" applyAlignment="0" applyProtection="0"/>
    <xf numFmtId="9" fontId="2" fillId="0" borderId="13" applyNumberFormat="0" applyFont="0" applyFill="0" applyAlignment="0" applyProtection="0"/>
    <xf numFmtId="9" fontId="2" fillId="0" borderId="13" applyNumberFormat="0" applyFont="0" applyFill="0" applyAlignment="0" applyProtection="0"/>
    <xf numFmtId="9" fontId="2" fillId="0" borderId="13" applyNumberFormat="0" applyFont="0" applyFill="0" applyAlignment="0" applyProtection="0"/>
    <xf numFmtId="37" fontId="78" fillId="0" borderId="16" applyNumberFormat="0" applyFont="0" applyFill="0" applyAlignment="0" applyProtection="0">
      <alignment horizontal="centerContinuous"/>
    </xf>
    <xf numFmtId="9" fontId="2" fillId="0" borderId="17" applyNumberFormat="0" applyFont="0" applyFill="0" applyAlignment="0" applyProtection="0"/>
    <xf numFmtId="9" fontId="2" fillId="0" borderId="18" applyNumberFormat="0" applyFont="0" applyFill="0" applyAlignment="0" applyProtection="0"/>
    <xf numFmtId="0" fontId="80" fillId="6" borderId="0" applyNumberFormat="0" applyBorder="0" applyAlignment="0" applyProtection="0"/>
    <xf numFmtId="0" fontId="79" fillId="10" borderId="0" applyNumberFormat="0" applyBorder="0" applyAlignment="0" applyProtection="0"/>
    <xf numFmtId="0" fontId="24" fillId="28" borderId="8" applyNumberFormat="0" applyBorder="0" applyAlignment="0">
      <alignment horizontal="center" vertical="center"/>
      <protection locked="0"/>
    </xf>
    <xf numFmtId="168" fontId="2" fillId="0" borderId="11">
      <alignment vertical="top"/>
      <protection locked="0"/>
    </xf>
    <xf numFmtId="168" fontId="81" fillId="0" borderId="11">
      <alignment vertical="top"/>
    </xf>
    <xf numFmtId="168" fontId="82" fillId="0" borderId="7" applyFont="0" applyFill="0" applyBorder="0" applyAlignment="0">
      <alignment vertical="top"/>
      <protection hidden="1"/>
    </xf>
    <xf numFmtId="0" fontId="83" fillId="0" borderId="0" applyBorder="0">
      <alignment horizontal="left" vertical="top" wrapText="1"/>
      <protection locked="0"/>
    </xf>
    <xf numFmtId="0" fontId="83" fillId="0" borderId="0" applyBorder="0">
      <alignment vertical="top"/>
      <protection locked="0"/>
    </xf>
    <xf numFmtId="189" fontId="84" fillId="0" borderId="0" applyBorder="0">
      <alignment vertical="top"/>
      <protection locked="0"/>
    </xf>
    <xf numFmtId="1" fontId="83" fillId="29" borderId="0" applyBorder="0">
      <alignment vertical="top"/>
    </xf>
    <xf numFmtId="0" fontId="2" fillId="0" borderId="11" applyNumberFormat="0">
      <alignment horizontal="left" vertical="top" wrapText="1"/>
    </xf>
    <xf numFmtId="0" fontId="85" fillId="0" borderId="0" applyNumberFormat="0" applyFill="0" applyBorder="0" applyAlignment="0" applyProtection="0"/>
    <xf numFmtId="0" fontId="67" fillId="30" borderId="0" applyNumberFormat="0" applyFill="0" applyBorder="0" applyAlignment="0" applyProtection="0">
      <protection locked="0"/>
    </xf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86" fillId="30" borderId="12" applyNumberFormat="0" applyFill="0" applyBorder="0" applyAlignment="0" applyProtection="0">
      <protection locked="0"/>
    </xf>
    <xf numFmtId="0" fontId="2" fillId="0" borderId="0" applyFont="0" applyFill="0" applyBorder="0" applyProtection="0">
      <alignment horizontal="right"/>
    </xf>
    <xf numFmtId="197" fontId="87" fillId="0" borderId="2" applyAlignment="0" applyProtection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90" fontId="88" fillId="0" borderId="0" applyFont="0" applyFill="0" applyBorder="0" applyAlignment="0" applyProtection="0">
      <alignment horizontal="right"/>
    </xf>
    <xf numFmtId="184" fontId="8" fillId="0" borderId="0"/>
    <xf numFmtId="198" fontId="89" fillId="0" borderId="0" applyNumberFormat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90" fillId="0" borderId="0"/>
    <xf numFmtId="190" fontId="91" fillId="31" borderId="14" applyNumberFormat="0" applyFont="0" applyBorder="0">
      <alignment horizontal="right"/>
    </xf>
    <xf numFmtId="192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184" fontId="8" fillId="2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199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200" fontId="54" fillId="0" borderId="0" applyFill="0" applyBorder="0" applyAlignment="0"/>
    <xf numFmtId="0" fontId="93" fillId="29" borderId="19" applyNumberFormat="0" applyAlignment="0" applyProtection="0"/>
    <xf numFmtId="0" fontId="92" fillId="32" borderId="19" applyNumberFormat="0" applyAlignment="0" applyProtection="0"/>
    <xf numFmtId="0" fontId="95" fillId="33" borderId="20" applyNumberFormat="0" applyAlignment="0" applyProtection="0"/>
    <xf numFmtId="0" fontId="94" fillId="33" borderId="20" applyNumberFormat="0" applyAlignment="0" applyProtection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185" fontId="8" fillId="2" borderId="0"/>
    <xf numFmtId="0" fontId="96" fillId="0" borderId="0" applyNumberFormat="0" applyFill="0" applyBorder="0" applyAlignment="0" applyProtection="0"/>
    <xf numFmtId="0" fontId="97" fillId="0" borderId="13" applyNumberFormat="0" applyFill="0" applyProtection="0">
      <alignment horizontal="center"/>
    </xf>
    <xf numFmtId="0" fontId="97" fillId="0" borderId="13" applyNumberFormat="0" applyFill="0" applyProtection="0">
      <alignment horizontal="center"/>
    </xf>
    <xf numFmtId="0" fontId="97" fillId="0" borderId="13" applyNumberFormat="0" applyFill="0" applyProtection="0">
      <alignment horizontal="center"/>
    </xf>
    <xf numFmtId="0" fontId="15" fillId="0" borderId="0" applyNumberFormat="0" applyFill="0" applyBorder="0" applyAlignment="0" applyProtection="0">
      <alignment vertical="top"/>
      <protection locked="0"/>
    </xf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0" fontId="98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0" fontId="98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0" fontId="98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0" fontId="98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0" fontId="98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0" fontId="98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0" fontId="98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0" fontId="98" fillId="0" borderId="0"/>
    <xf numFmtId="0" fontId="28" fillId="0" borderId="0" applyFont="0" applyFill="0" applyBorder="0" applyAlignment="0" applyProtection="0">
      <alignment horizontal="centerContinuous"/>
    </xf>
    <xf numFmtId="0" fontId="28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8" fillId="0" borderId="0" applyFont="0" applyFill="0" applyBorder="0" applyAlignment="0" applyProtection="0">
      <alignment horizontal="centerContinuous"/>
    </xf>
    <xf numFmtId="0" fontId="28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8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40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02" fontId="2" fillId="0" borderId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9" fillId="0" borderId="0" applyFont="0" applyFill="0" applyBorder="0" applyAlignment="0" applyProtection="0">
      <alignment horizontal="right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100" fillId="0" borderId="0" applyFont="0" applyFill="0" applyBorder="0" applyAlignment="0" applyProtection="0"/>
    <xf numFmtId="20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2" fillId="0" borderId="0" applyFont="0" applyFill="0" applyBorder="0" applyAlignment="0" applyProtection="0"/>
    <xf numFmtId="206" fontId="9" fillId="0" borderId="0"/>
    <xf numFmtId="37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/>
    <xf numFmtId="0" fontId="10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103" fillId="0" borderId="0" applyNumberFormat="0" applyAlignment="0">
      <alignment horizontal="left"/>
    </xf>
    <xf numFmtId="0" fontId="102" fillId="0" borderId="0"/>
    <xf numFmtId="0" fontId="28" fillId="0" borderId="0" applyFont="0" applyFill="0" applyBorder="0" applyAlignment="0" applyProtection="0">
      <alignment horizontal="centerContinuous"/>
    </xf>
    <xf numFmtId="0" fontId="28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8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8" fillId="0" borderId="0" applyFont="0" applyFill="0" applyBorder="0" applyAlignment="0" applyProtection="0">
      <alignment horizontal="centerContinuous"/>
    </xf>
    <xf numFmtId="0" fontId="28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8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08" fontId="2" fillId="0" borderId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0" fontId="99" fillId="0" borderId="0" applyFont="0" applyFill="0" applyBorder="0" applyAlignment="0" applyProtection="0">
      <alignment horizontal="right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9" fillId="0" borderId="0" applyFont="0" applyFill="0" applyBorder="0" applyAlignment="0" applyProtection="0">
      <alignment horizontal="right"/>
    </xf>
    <xf numFmtId="0" fontId="99" fillId="0" borderId="0" applyFont="0" applyFill="0" applyBorder="0" applyAlignment="0" applyProtection="0">
      <alignment horizontal="right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97" fontId="19" fillId="0" borderId="0" applyFont="0" applyFill="0" applyBorder="0" applyAlignment="0" applyProtection="0"/>
    <xf numFmtId="212" fontId="19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213" fontId="9" fillId="0" borderId="0"/>
    <xf numFmtId="15" fontId="67" fillId="30" borderId="0" applyFont="0" applyFill="0" applyBorder="0" applyAlignment="0" applyProtection="0">
      <protection locked="0"/>
    </xf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104" fillId="0" borderId="13" applyFont="0" applyFill="0" applyBorder="0" applyAlignment="0" applyProtection="0">
      <alignment horizontal="right"/>
    </xf>
    <xf numFmtId="218" fontId="104" fillId="0" borderId="13" applyFont="0" applyFill="0" applyBorder="0" applyAlignment="0" applyProtection="0">
      <alignment horizontal="right"/>
    </xf>
    <xf numFmtId="218" fontId="104" fillId="0" borderId="13" applyFont="0" applyFill="0" applyBorder="0" applyAlignment="0" applyProtection="0">
      <alignment horizontal="right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15" fontId="67" fillId="30" borderId="0" applyFont="0" applyFill="0" applyBorder="0" applyAlignment="0" applyProtection="0">
      <protection locked="0"/>
    </xf>
    <xf numFmtId="0" fontId="99" fillId="0" borderId="0" applyFont="0" applyFill="0" applyBorder="0" applyAlignment="0" applyProtection="0"/>
    <xf numFmtId="219" fontId="105" fillId="0" borderId="0"/>
    <xf numFmtId="220" fontId="105" fillId="0" borderId="0"/>
    <xf numFmtId="3" fontId="36" fillId="0" borderId="13"/>
    <xf numFmtId="221" fontId="9" fillId="0" borderId="0"/>
    <xf numFmtId="219" fontId="9" fillId="0" borderId="0"/>
    <xf numFmtId="0" fontId="2" fillId="0" borderId="0" applyFont="0" applyFill="0" applyBorder="0" applyProtection="0">
      <alignment horizontal="right"/>
    </xf>
    <xf numFmtId="0" fontId="99" fillId="0" borderId="21" applyNumberFormat="0" applyFont="0" applyFill="0" applyAlignment="0" applyProtection="0"/>
    <xf numFmtId="0" fontId="106" fillId="0" borderId="0" applyNumberFormat="0" applyFill="0" applyBorder="0" applyAlignment="0" applyProtection="0"/>
    <xf numFmtId="3" fontId="82" fillId="34" borderId="5">
      <protection locked="0"/>
    </xf>
    <xf numFmtId="3" fontId="107" fillId="35" borderId="5"/>
    <xf numFmtId="0" fontId="108" fillId="0" borderId="0" applyNumberFormat="0" applyAlignment="0">
      <alignment horizontal="left"/>
    </xf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0" fontId="3" fillId="35" borderId="22"/>
    <xf numFmtId="207" fontId="109" fillId="0" borderId="0">
      <alignment horizontal="right"/>
    </xf>
    <xf numFmtId="222" fontId="109" fillId="0" borderId="0">
      <alignment horizontal="right"/>
    </xf>
    <xf numFmtId="223" fontId="2" fillId="0" borderId="0" applyFont="0" applyFill="0" applyBorder="0" applyAlignment="0" applyProtection="0"/>
    <xf numFmtId="3" fontId="110" fillId="0" borderId="1" applyNumberFormat="0" applyFont="0"/>
    <xf numFmtId="0" fontId="1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9" fontId="35" fillId="0" borderId="0" applyNumberFormat="0" applyFill="0" applyBorder="0" applyProtection="0">
      <alignment horizontal="center" vertical="top"/>
    </xf>
    <xf numFmtId="224" fontId="113" fillId="0" borderId="0" applyBorder="0">
      <alignment horizontal="right" vertical="top"/>
    </xf>
    <xf numFmtId="225" fontId="35" fillId="0" borderId="0" applyBorder="0">
      <alignment horizontal="right" vertical="top"/>
    </xf>
    <xf numFmtId="225" fontId="113" fillId="0" borderId="0" applyBorder="0">
      <alignment horizontal="right" vertical="top"/>
    </xf>
    <xf numFmtId="226" fontId="35" fillId="0" borderId="0" applyFill="0" applyBorder="0">
      <alignment horizontal="right" vertical="top"/>
    </xf>
    <xf numFmtId="227" fontId="35" fillId="0" borderId="0" applyFill="0" applyBorder="0">
      <alignment horizontal="right" vertical="top"/>
    </xf>
    <xf numFmtId="228" fontId="35" fillId="0" borderId="0" applyFill="0" applyBorder="0">
      <alignment horizontal="right" vertical="top"/>
    </xf>
    <xf numFmtId="229" fontId="35" fillId="0" borderId="0" applyFill="0" applyBorder="0">
      <alignment horizontal="right" vertical="top"/>
    </xf>
    <xf numFmtId="0" fontId="114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5" fillId="0" borderId="0">
      <alignment horizontal="left"/>
    </xf>
    <xf numFmtId="0" fontId="114" fillId="0" borderId="2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0" fontId="115" fillId="0" borderId="3">
      <alignment horizontal="right"/>
    </xf>
    <xf numFmtId="0" fontId="115" fillId="0" borderId="3">
      <alignment horizontal="right"/>
    </xf>
    <xf numFmtId="49" fontId="115" fillId="0" borderId="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49" fontId="115" fillId="0" borderId="3">
      <alignment horizontal="right" wrapText="1"/>
    </xf>
    <xf numFmtId="0" fontId="116" fillId="0" borderId="0">
      <alignment horizontal="center" wrapText="1"/>
    </xf>
    <xf numFmtId="181" fontId="117" fillId="0" borderId="23">
      <alignment horizontal="right"/>
    </xf>
    <xf numFmtId="0" fontId="118" fillId="0" borderId="0">
      <alignment vertical="center"/>
    </xf>
    <xf numFmtId="230" fontId="118" fillId="0" borderId="0">
      <alignment horizontal="left" vertical="center"/>
    </xf>
    <xf numFmtId="231" fontId="119" fillId="0" borderId="0">
      <alignment vertical="center"/>
    </xf>
    <xf numFmtId="0" fontId="44" fillId="0" borderId="0">
      <alignment vertical="center"/>
    </xf>
    <xf numFmtId="181" fontId="117" fillId="0" borderId="2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4" fillId="0" borderId="3">
      <alignment horizontal="left"/>
    </xf>
    <xf numFmtId="181" fontId="120" fillId="0" borderId="0" applyFill="0" applyBorder="0">
      <alignment vertical="top"/>
    </xf>
    <xf numFmtId="181" fontId="110" fillId="0" borderId="0" applyFill="0" applyBorder="0" applyProtection="0">
      <alignment vertical="top"/>
    </xf>
    <xf numFmtId="181" fontId="121" fillId="0" borderId="0">
      <alignment vertical="top"/>
    </xf>
    <xf numFmtId="181" fontId="35" fillId="0" borderId="0">
      <alignment horizontal="center"/>
    </xf>
    <xf numFmtId="181" fontId="122" fillId="0" borderId="2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81" fontId="123" fillId="0" borderId="3">
      <alignment horizontal="center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35" fillId="0" borderId="23" applyFill="0" applyBorder="0" applyProtection="0">
      <alignment horizontal="right" vertical="top"/>
    </xf>
    <xf numFmtId="164" fontId="9" fillId="0" borderId="0" applyFill="0" applyBorder="0" applyAlignment="0" applyProtection="0">
      <alignment horizontal="right" vertical="top"/>
    </xf>
    <xf numFmtId="3" fontId="110" fillId="0" borderId="1" applyNumberFormat="0" applyFont="0"/>
    <xf numFmtId="230" fontId="40" fillId="0" borderId="0">
      <alignment horizontal="left" vertical="center"/>
    </xf>
    <xf numFmtId="181" fontId="40" fillId="0" borderId="0"/>
    <xf numFmtId="181" fontId="47" fillId="0" borderId="0"/>
    <xf numFmtId="181" fontId="124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125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232" fontId="2" fillId="0" borderId="0">
      <alignment horizontal="left"/>
    </xf>
    <xf numFmtId="181" fontId="126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181" fontId="127" fillId="0" borderId="0">
      <alignment horizontal="left" vertical="top"/>
    </xf>
    <xf numFmtId="0" fontId="35" fillId="0" borderId="0" applyFill="0" applyBorder="0">
      <alignment horizontal="left" vertical="top" wrapText="1"/>
    </xf>
    <xf numFmtId="0" fontId="128" fillId="0" borderId="0">
      <alignment horizontal="left" vertical="top" wrapText="1"/>
    </xf>
    <xf numFmtId="0" fontId="129" fillId="0" borderId="0">
      <alignment horizontal="left" vertical="top" wrapText="1"/>
    </xf>
    <xf numFmtId="0" fontId="113" fillId="0" borderId="0">
      <alignment horizontal="left" vertical="top" wrapText="1"/>
    </xf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2" fillId="0" borderId="0"/>
    <xf numFmtId="233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3" fillId="0" borderId="0" applyFill="0" applyBorder="0" applyProtection="0">
      <alignment horizontal="left"/>
    </xf>
    <xf numFmtId="234" fontId="3" fillId="30" borderId="22" applyFont="0" applyBorder="0" applyAlignment="0" applyProtection="0">
      <alignment vertical="top"/>
    </xf>
    <xf numFmtId="235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8" fontId="134" fillId="0" borderId="0" applyFont="0" applyFill="0" applyBorder="0" applyAlignment="0" applyProtection="0">
      <alignment horizontal="left"/>
    </xf>
    <xf numFmtId="239" fontId="135" fillId="0" borderId="0" applyFont="0" applyFill="0" applyBorder="0" applyAlignment="0" applyProtection="0"/>
    <xf numFmtId="0" fontId="100" fillId="0" borderId="0" applyFont="0" applyFill="0" applyBorder="0" applyProtection="0"/>
    <xf numFmtId="0" fontId="2" fillId="0" borderId="11" applyNumberFormat="0">
      <alignment horizontal="center" vertical="top"/>
    </xf>
    <xf numFmtId="0" fontId="83" fillId="29" borderId="0" applyBorder="0">
      <alignment vertical="top"/>
      <protection locked="0"/>
    </xf>
    <xf numFmtId="0" fontId="137" fillId="8" borderId="0" applyNumberFormat="0" applyBorder="0" applyAlignment="0" applyProtection="0"/>
    <xf numFmtId="0" fontId="137" fillId="36" borderId="0" applyNumberFormat="0" applyBorder="0" applyAlignment="0" applyProtection="0"/>
    <xf numFmtId="0" fontId="136" fillId="1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38" fontId="3" fillId="31" borderId="0" applyNumberFormat="0" applyBorder="0" applyAlignment="0" applyProtection="0"/>
    <xf numFmtId="0" fontId="2" fillId="0" borderId="13" applyFill="0" applyProtection="0">
      <alignment horizontal="centerContinuous"/>
    </xf>
    <xf numFmtId="0" fontId="2" fillId="0" borderId="13" applyFill="0" applyProtection="0">
      <alignment horizontal="centerContinuous"/>
    </xf>
    <xf numFmtId="0" fontId="2" fillId="0" borderId="13" applyFill="0" applyProtection="0">
      <alignment horizontal="centerContinuous"/>
    </xf>
    <xf numFmtId="0" fontId="2" fillId="0" borderId="0"/>
    <xf numFmtId="0" fontId="99" fillId="0" borderId="0" applyFont="0" applyFill="0" applyBorder="0" applyAlignment="0" applyProtection="0">
      <alignment horizontal="right"/>
    </xf>
    <xf numFmtId="0" fontId="138" fillId="29" borderId="0" applyBorder="0">
      <alignment horizontal="left" vertical="top" wrapText="1"/>
    </xf>
    <xf numFmtId="0" fontId="139" fillId="0" borderId="0" applyProtection="0">
      <alignment horizontal="right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24" applyNumberFormat="0" applyAlignment="0" applyProtection="0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41" fillId="0" borderId="1">
      <alignment horizontal="left" vertical="center"/>
    </xf>
    <xf numFmtId="0" fontId="2" fillId="0" borderId="0" applyNumberFormat="0" applyFont="0" applyFill="0" applyAlignment="0"/>
    <xf numFmtId="0" fontId="101" fillId="0" borderId="0" applyNumberFormat="0" applyFill="0" applyBorder="0" applyAlignment="0" applyProtection="0"/>
    <xf numFmtId="0" fontId="140" fillId="0" borderId="25" applyNumberFormat="0" applyFill="0" applyAlignment="0" applyProtection="0"/>
    <xf numFmtId="0" fontId="101" fillId="0" borderId="0" applyNumberFormat="0" applyFill="0" applyBorder="0" applyAlignment="0" applyProtection="0"/>
    <xf numFmtId="0" fontId="141" fillId="0" borderId="26" applyNumberFormat="0" applyFill="0" applyAlignment="0" applyProtection="0"/>
    <xf numFmtId="0" fontId="143" fillId="0" borderId="0" applyProtection="0">
      <alignment horizontal="left"/>
    </xf>
    <xf numFmtId="0" fontId="142" fillId="0" borderId="27" applyNumberFormat="0" applyFill="0" applyAlignment="0" applyProtection="0"/>
    <xf numFmtId="0" fontId="14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2" fillId="0" borderId="13" applyFill="0" applyProtection="0">
      <alignment horizontal="center" wrapText="1"/>
    </xf>
    <xf numFmtId="0" fontId="2" fillId="0" borderId="13" applyFill="0" applyProtection="0">
      <alignment horizontal="center" wrapText="1"/>
    </xf>
    <xf numFmtId="0" fontId="145" fillId="0" borderId="28">
      <alignment horizontal="center"/>
    </xf>
    <xf numFmtId="0" fontId="145" fillId="0" borderId="0">
      <alignment horizontal="center"/>
    </xf>
    <xf numFmtId="0" fontId="146" fillId="0" borderId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10" fontId="3" fillId="37" borderId="22" applyNumberFormat="0" applyBorder="0" applyAlignment="0" applyProtection="0"/>
    <xf numFmtId="241" fontId="3" fillId="37" borderId="22" applyNumberFormat="0" applyAlignment="0">
      <protection locked="0"/>
    </xf>
    <xf numFmtId="0" fontId="149" fillId="12" borderId="19" applyNumberFormat="0" applyAlignment="0" applyProtection="0"/>
    <xf numFmtId="0" fontId="149" fillId="12" borderId="19" applyNumberFormat="0" applyAlignment="0" applyProtection="0"/>
    <xf numFmtId="0" fontId="149" fillId="12" borderId="19" applyNumberFormat="0" applyAlignment="0" applyProtection="0"/>
    <xf numFmtId="0" fontId="149" fillId="12" borderId="19" applyNumberFormat="0" applyAlignment="0" applyProtection="0"/>
    <xf numFmtId="242" fontId="3" fillId="37" borderId="0" applyNumberFormat="0" applyFont="0" applyBorder="0" applyAlignment="0" applyProtection="0">
      <alignment horizontal="center"/>
      <protection locked="0"/>
    </xf>
    <xf numFmtId="183" fontId="3" fillId="37" borderId="13" applyNumberFormat="0" applyFont="0" applyAlignment="0" applyProtection="0">
      <alignment horizontal="center"/>
      <protection locked="0"/>
    </xf>
    <xf numFmtId="183" fontId="3" fillId="37" borderId="13" applyNumberFormat="0" applyFont="0" applyAlignment="0" applyProtection="0">
      <alignment horizontal="center"/>
      <protection locked="0"/>
    </xf>
    <xf numFmtId="183" fontId="3" fillId="37" borderId="13" applyNumberFormat="0" applyFont="0" applyAlignment="0" applyProtection="0">
      <alignment horizontal="center"/>
      <protection locked="0"/>
    </xf>
    <xf numFmtId="0" fontId="150" fillId="0" borderId="0"/>
    <xf numFmtId="1" fontId="2" fillId="0" borderId="11">
      <alignment horizontal="center" vertical="top"/>
    </xf>
    <xf numFmtId="0" fontId="134" fillId="0" borderId="0">
      <alignment horizontal="left" vertical="center" wrapText="1" indent="1"/>
    </xf>
    <xf numFmtId="0" fontId="134" fillId="0" borderId="0">
      <alignment horizontal="left" vertical="center" indent="2"/>
    </xf>
    <xf numFmtId="0" fontId="88" fillId="0" borderId="0">
      <alignment horizontal="left" vertical="center" wrapText="1" indent="3"/>
    </xf>
    <xf numFmtId="0" fontId="134" fillId="0" borderId="0">
      <alignment horizontal="right" vertical="center" wrapText="1"/>
    </xf>
    <xf numFmtId="2" fontId="81" fillId="0" borderId="22"/>
    <xf numFmtId="0" fontId="151" fillId="0" borderId="13" applyNumberFormat="0" applyFont="0" applyFill="0" applyAlignment="0" applyProtection="0"/>
    <xf numFmtId="0" fontId="151" fillId="0" borderId="13" applyNumberFormat="0" applyFont="0" applyFill="0" applyAlignment="0" applyProtection="0"/>
    <xf numFmtId="0" fontId="151" fillId="0" borderId="13" applyNumberFormat="0" applyFont="0" applyFill="0" applyAlignment="0" applyProtection="0"/>
    <xf numFmtId="0" fontId="153" fillId="0" borderId="30" applyNumberFormat="0" applyFill="0" applyAlignment="0" applyProtection="0"/>
    <xf numFmtId="0" fontId="152" fillId="0" borderId="29" applyNumberFormat="0" applyFill="0" applyAlignment="0" applyProtection="0"/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243" fontId="8" fillId="0" borderId="0">
      <alignment horizontal="justify"/>
    </xf>
    <xf numFmtId="0" fontId="154" fillId="0" borderId="5">
      <alignment horizontal="left"/>
      <protection locked="0"/>
    </xf>
    <xf numFmtId="38" fontId="40" fillId="0" borderId="0"/>
    <xf numFmtId="0" fontId="66" fillId="26" borderId="0" applyBorder="0" applyAlignment="0">
      <alignment horizontal="center"/>
    </xf>
    <xf numFmtId="212" fontId="2" fillId="0" borderId="0" applyFill="0" applyBorder="0" applyAlignment="0" applyProtection="0"/>
    <xf numFmtId="197" fontId="2" fillId="0" borderId="0" applyFill="0" applyBorder="0" applyAlignment="0" applyProtection="0"/>
    <xf numFmtId="244" fontId="2" fillId="0" borderId="13" applyFont="0" applyFill="0" applyBorder="0" applyAlignment="0" applyProtection="0">
      <alignment horizontal="centerContinuous"/>
    </xf>
    <xf numFmtId="244" fontId="2" fillId="0" borderId="13" applyFont="0" applyFill="0" applyBorder="0" applyAlignment="0" applyProtection="0">
      <alignment horizontal="centerContinuous"/>
    </xf>
    <xf numFmtId="244" fontId="2" fillId="0" borderId="13" applyFont="0" applyFill="0" applyBorder="0" applyAlignment="0" applyProtection="0">
      <alignment horizontal="centerContinuous"/>
    </xf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4" fontId="8" fillId="2" borderId="0"/>
    <xf numFmtId="198" fontId="8" fillId="0" borderId="0" applyNumberFormat="0" applyFill="0" applyBorder="0"/>
    <xf numFmtId="185" fontId="155" fillId="0" borderId="31">
      <alignment horizontal="right"/>
    </xf>
    <xf numFmtId="198" fontId="2" fillId="0" borderId="0" applyFont="0" applyFill="0" applyBorder="0" applyAlignment="0" applyProtection="0"/>
    <xf numFmtId="185" fontId="156" fillId="2" borderId="5">
      <alignment horizontal="right" vertical="center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90" fontId="8" fillId="0" borderId="0" applyNumberFormat="0" applyFont="0" applyAlignment="0">
      <alignment horizontal="right"/>
    </xf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84" fontId="8" fillId="2" borderId="4"/>
    <xf numFmtId="198" fontId="157" fillId="0" borderId="0"/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245" fontId="2" fillId="0" borderId="0" applyFont="0" applyFill="0" applyBorder="0" applyAlignment="0" applyProtection="0"/>
    <xf numFmtId="185" fontId="134" fillId="2" borderId="5">
      <alignment horizontal="right"/>
    </xf>
    <xf numFmtId="246" fontId="158" fillId="0" borderId="0" applyFont="0" applyFill="0" applyBorder="0" applyAlignment="0" applyProtection="0"/>
    <xf numFmtId="187" fontId="2" fillId="0" borderId="0" applyFont="0" applyFill="0" applyBorder="0" applyAlignment="0" applyProtection="0"/>
    <xf numFmtId="247" fontId="89" fillId="0" borderId="0"/>
    <xf numFmtId="248" fontId="159" fillId="0" borderId="0" applyFont="0" applyFill="0" applyBorder="0" applyAlignment="0" applyProtection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249" fontId="2" fillId="0" borderId="0" applyFont="0" applyFill="0" applyBorder="0" applyAlignment="0" applyProtection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250" fontId="8" fillId="2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0" fontId="161" fillId="12" borderId="0" applyNumberFormat="0" applyBorder="0" applyAlignment="0" applyProtection="0"/>
    <xf numFmtId="0" fontId="160" fillId="12" borderId="0" applyNumberFormat="0" applyBorder="0" applyAlignment="0" applyProtection="0"/>
    <xf numFmtId="0" fontId="41" fillId="0" borderId="0">
      <alignment vertical="center" wrapText="1"/>
    </xf>
    <xf numFmtId="0" fontId="88" fillId="0" borderId="0">
      <alignment horizontal="left" vertical="top" wrapText="1" indent="1"/>
    </xf>
    <xf numFmtId="185" fontId="162" fillId="0" borderId="0" applyNumberFormat="0" applyFont="0" applyAlignment="0">
      <alignment horizontal="center"/>
    </xf>
    <xf numFmtId="37" fontId="2" fillId="0" borderId="0" applyFont="0" applyFill="0" applyBorder="0" applyAlignment="0" applyProtection="0"/>
    <xf numFmtId="184" fontId="155" fillId="2" borderId="0"/>
    <xf numFmtId="185" fontId="155" fillId="0" borderId="0">
      <alignment horizontal="right"/>
    </xf>
    <xf numFmtId="37" fontId="163" fillId="0" borderId="0"/>
    <xf numFmtId="251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232" fontId="35" fillId="0" borderId="0"/>
    <xf numFmtId="232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2" fillId="0" borderId="0"/>
    <xf numFmtId="232" fontId="35" fillId="0" borderId="0"/>
    <xf numFmtId="232" fontId="35" fillId="0" borderId="0"/>
    <xf numFmtId="232" fontId="35" fillId="0" borderId="0"/>
    <xf numFmtId="232" fontId="35" fillId="0" borderId="0"/>
    <xf numFmtId="232" fontId="35" fillId="0" borderId="0"/>
    <xf numFmtId="232" fontId="35" fillId="0" borderId="0"/>
    <xf numFmtId="232" fontId="35" fillId="0" borderId="0"/>
    <xf numFmtId="232" fontId="35" fillId="0" borderId="0"/>
    <xf numFmtId="232" fontId="35" fillId="0" borderId="0"/>
    <xf numFmtId="0" fontId="2" fillId="0" borderId="0"/>
    <xf numFmtId="232" fontId="35" fillId="0" borderId="0"/>
    <xf numFmtId="232" fontId="35" fillId="0" borderId="0"/>
    <xf numFmtId="232" fontId="3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232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4" fillId="0" borderId="0">
      <alignment wrapText="1"/>
    </xf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65" fillId="0" borderId="0" applyFill="0" applyBorder="0" applyAlignment="0" applyProtection="0"/>
    <xf numFmtId="0" fontId="2" fillId="7" borderId="32" applyNumberFormat="0" applyFont="0" applyAlignment="0" applyProtection="0"/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252" fontId="2" fillId="0" borderId="4">
      <alignment vertical="top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1" fontId="24" fillId="0" borderId="0" applyFont="0" applyFill="0" applyBorder="0" applyAlignment="0" applyProtection="0">
      <protection locked="0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37" fontId="8" fillId="0" borderId="0">
      <alignment horizontal="center"/>
    </xf>
    <xf numFmtId="0" fontId="166" fillId="38" borderId="0" applyBorder="0">
      <alignment horizontal="left" vertical="top" wrapText="1"/>
    </xf>
    <xf numFmtId="0" fontId="37" fillId="0" borderId="0" applyNumberFormat="0" applyFill="0" applyBorder="0" applyAlignment="0" applyProtection="0"/>
    <xf numFmtId="0" fontId="167" fillId="0" borderId="0" applyNumberFormat="0" applyFill="0" applyBorder="0" applyAlignment="0" applyProtection="0">
      <alignment vertical="top"/>
      <protection locked="0"/>
    </xf>
    <xf numFmtId="0" fontId="44" fillId="37" borderId="33" applyNumberFormat="0">
      <alignment horizontal="left" vertical="center"/>
    </xf>
    <xf numFmtId="0" fontId="169" fillId="29" borderId="34" applyNumberFormat="0" applyAlignment="0" applyProtection="0"/>
    <xf numFmtId="0" fontId="168" fillId="32" borderId="34" applyNumberFormat="0" applyAlignment="0" applyProtection="0"/>
    <xf numFmtId="40" fontId="54" fillId="30" borderId="0">
      <alignment horizontal="right"/>
    </xf>
    <xf numFmtId="0" fontId="86" fillId="31" borderId="0"/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84" fontId="8" fillId="0" borderId="0">
      <alignment horizontal="right"/>
    </xf>
    <xf numFmtId="191" fontId="2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185" fontId="2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0" fontId="8" fillId="0" borderId="35" applyNumberFormat="0" applyBorder="0">
      <alignment horizontal="right"/>
    </xf>
    <xf numFmtId="195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1" fontId="170" fillId="0" borderId="0" applyProtection="0">
      <alignment horizontal="right" vertical="center"/>
    </xf>
    <xf numFmtId="0" fontId="2" fillId="0" borderId="0" applyFont="0" applyFill="0" applyBorder="0" applyProtection="0">
      <alignment horizontal="right"/>
    </xf>
    <xf numFmtId="0" fontId="2" fillId="0" borderId="0" applyFont="0" applyFill="0" applyBorder="0" applyProtection="0">
      <alignment horizontal="right"/>
    </xf>
    <xf numFmtId="14" fontId="74" fillId="0" borderId="0">
      <alignment horizontal="center" wrapText="1"/>
      <protection locked="0"/>
    </xf>
    <xf numFmtId="181" fontId="35" fillId="0" borderId="0">
      <alignment horizontal="center"/>
    </xf>
    <xf numFmtId="0" fontId="102" fillId="0" borderId="0"/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254" fontId="9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 applyFont="0" applyFill="0" applyBorder="0" applyProtection="0">
      <alignment horizontal="right"/>
    </xf>
    <xf numFmtId="0" fontId="2" fillId="0" borderId="0" applyFont="0" applyFill="0" applyBorder="0" applyProtection="0">
      <alignment horizontal="right"/>
    </xf>
    <xf numFmtId="9" fontId="2" fillId="0" borderId="0" applyFont="0" applyBorder="0">
      <alignment horizontal="center"/>
    </xf>
    <xf numFmtId="0" fontId="61" fillId="0" borderId="0">
      <alignment vertical="top"/>
      <protection hidden="1"/>
    </xf>
    <xf numFmtId="184" fontId="9" fillId="0" borderId="8"/>
    <xf numFmtId="10" fontId="2" fillId="0" borderId="0" applyFill="0" applyBorder="0" applyAlignment="0" applyProtection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203" fontId="8" fillId="0" borderId="0" applyNumberFormat="0" applyFont="0" applyBorder="0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3" fillId="31" borderId="22"/>
    <xf numFmtId="0" fontId="171" fillId="0" borderId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0" fontId="24" fillId="31" borderId="22" applyNumberFormat="0" applyFont="0" applyAlignment="0" applyProtection="0"/>
    <xf numFmtId="242" fontId="3" fillId="31" borderId="0" applyNumberFormat="0" applyFont="0" applyBorder="0" applyAlignment="0" applyProtection="0">
      <alignment horizontal="center"/>
      <protection locked="0"/>
    </xf>
    <xf numFmtId="0" fontId="100" fillId="0" borderId="0" applyNumberFormat="0" applyFont="0" applyFill="0" applyBorder="0" applyAlignment="0" applyProtection="0">
      <alignment horizontal="left"/>
    </xf>
    <xf numFmtId="15" fontId="100" fillId="0" borderId="0" applyFont="0" applyFill="0" applyBorder="0" applyAlignment="0" applyProtection="0"/>
    <xf numFmtId="4" fontId="100" fillId="0" borderId="0" applyFont="0" applyFill="0" applyBorder="0" applyAlignment="0" applyProtection="0"/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0" fontId="87" fillId="0" borderId="28">
      <alignment horizontal="center"/>
    </xf>
    <xf numFmtId="3" fontId="100" fillId="0" borderId="0" applyFont="0" applyFill="0" applyBorder="0" applyAlignment="0" applyProtection="0"/>
    <xf numFmtId="0" fontId="100" fillId="39" borderId="0" applyNumberFormat="0" applyFont="0" applyBorder="0" applyAlignment="0" applyProtection="0"/>
    <xf numFmtId="1" fontId="83" fillId="29" borderId="0" applyBorder="0">
      <alignment vertical="top"/>
    </xf>
    <xf numFmtId="168" fontId="2" fillId="0" borderId="0" applyFill="0" applyBorder="0" applyAlignment="0" applyProtection="0"/>
    <xf numFmtId="3" fontId="2" fillId="0" borderId="0" applyFill="0" applyBorder="0" applyAlignment="0" applyProtection="0"/>
    <xf numFmtId="0" fontId="172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255" fontId="8" fillId="0" borderId="0" applyFont="0" applyFill="0" applyBorder="0" applyAlignment="0" applyProtection="0"/>
    <xf numFmtId="256" fontId="8" fillId="0" borderId="0" applyFont="0" applyFill="0" applyBorder="0" applyAlignment="0" applyProtection="0"/>
    <xf numFmtId="257" fontId="8" fillId="0" borderId="0" applyFont="0" applyFill="0" applyBorder="0" applyAlignment="0" applyProtection="0"/>
    <xf numFmtId="258" fontId="8" fillId="0" borderId="0" applyFont="0" applyFill="0" applyBorder="0" applyAlignment="0" applyProtection="0"/>
    <xf numFmtId="0" fontId="173" fillId="40" borderId="0" applyNumberFormat="0" applyFont="0" applyBorder="0" applyAlignment="0">
      <alignment horizontal="center"/>
    </xf>
    <xf numFmtId="0" fontId="174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5" fillId="37" borderId="32" applyNumberFormat="0" applyProtection="0">
      <alignment vertical="center"/>
    </xf>
    <xf numFmtId="4" fontId="35" fillId="34" borderId="32" applyNumberFormat="0" applyProtection="0">
      <alignment vertical="center"/>
    </xf>
    <xf numFmtId="4" fontId="175" fillId="41" borderId="32">
      <alignment vertical="center"/>
    </xf>
    <xf numFmtId="4" fontId="176" fillId="41" borderId="32">
      <alignment vertical="center"/>
    </xf>
    <xf numFmtId="4" fontId="175" fillId="42" borderId="32">
      <alignment vertical="center"/>
    </xf>
    <xf numFmtId="4" fontId="176" fillId="42" borderId="32">
      <alignment vertical="center"/>
    </xf>
    <xf numFmtId="4" fontId="129" fillId="34" borderId="32">
      <alignment horizontal="left" vertical="center" indent="1"/>
    </xf>
    <xf numFmtId="4" fontId="54" fillId="34" borderId="34" applyNumberFormat="0" applyProtection="0">
      <alignment horizontal="left" vertical="center" indent="1"/>
    </xf>
    <xf numFmtId="4" fontId="177" fillId="2" borderId="36" applyNumberFormat="0" applyProtection="0">
      <alignment horizontal="left" vertical="center"/>
    </xf>
    <xf numFmtId="4" fontId="178" fillId="42" borderId="37" applyNumberFormat="0" applyProtection="0">
      <alignment vertical="center"/>
    </xf>
    <xf numFmtId="4" fontId="54" fillId="43" borderId="34" applyNumberFormat="0" applyProtection="0">
      <alignment horizontal="right" vertical="center"/>
    </xf>
    <xf numFmtId="4" fontId="54" fillId="44" borderId="34" applyNumberFormat="0" applyProtection="0">
      <alignment horizontal="right" vertical="center"/>
    </xf>
    <xf numFmtId="4" fontId="54" fillId="42" borderId="34" applyNumberFormat="0" applyProtection="0">
      <alignment horizontal="right"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36" fillId="45" borderId="37" applyNumberFormat="0" applyProtection="0">
      <alignment vertical="center"/>
    </xf>
    <xf numFmtId="4" fontId="54" fillId="46" borderId="34" applyNumberFormat="0" applyProtection="0">
      <alignment horizontal="right" vertical="center"/>
    </xf>
    <xf numFmtId="4" fontId="54" fillId="47" borderId="34" applyNumberFormat="0" applyProtection="0">
      <alignment horizontal="right" vertical="center"/>
    </xf>
    <xf numFmtId="4" fontId="54" fillId="48" borderId="34" applyNumberFormat="0" applyProtection="0">
      <alignment horizontal="right" vertical="center"/>
    </xf>
    <xf numFmtId="4" fontId="178" fillId="41" borderId="37" applyNumberFormat="0" applyProtection="0">
      <alignment vertical="center"/>
    </xf>
    <xf numFmtId="4" fontId="54" fillId="49" borderId="34" applyNumberFormat="0" applyProtection="0">
      <alignment horizontal="right" vertical="center"/>
    </xf>
    <xf numFmtId="4" fontId="54" fillId="50" borderId="34" applyNumberFormat="0" applyProtection="0">
      <alignment horizontal="right" vertical="center"/>
    </xf>
    <xf numFmtId="4" fontId="54" fillId="51" borderId="34" applyNumberFormat="0" applyProtection="0">
      <alignment horizontal="right" vertical="center"/>
    </xf>
    <xf numFmtId="4" fontId="179" fillId="42" borderId="37" applyNumberFormat="0" applyProtection="0">
      <alignment vertical="center"/>
    </xf>
    <xf numFmtId="4" fontId="128" fillId="52" borderId="37">
      <alignment horizontal="left" vertical="center" indent="1"/>
    </xf>
    <xf numFmtId="4" fontId="180" fillId="53" borderId="37">
      <alignment horizontal="left" vertical="center" indent="1"/>
    </xf>
    <xf numFmtId="4" fontId="180" fillId="0" borderId="0">
      <alignment horizontal="left" vertical="center" indent="1"/>
    </xf>
    <xf numFmtId="4" fontId="181" fillId="54" borderId="37">
      <alignment vertical="center"/>
    </xf>
    <xf numFmtId="4" fontId="182" fillId="30" borderId="37">
      <alignment horizontal="left" vertical="center" indent="1"/>
    </xf>
    <xf numFmtId="4" fontId="35" fillId="53" borderId="37">
      <alignment horizontal="left" vertical="center" indent="1"/>
    </xf>
    <xf numFmtId="4" fontId="177" fillId="2" borderId="37" applyNumberFormat="0" applyProtection="0">
      <alignment horizontal="left" vertical="center"/>
    </xf>
    <xf numFmtId="0" fontId="2" fillId="55" borderId="34" applyNumberFormat="0" applyProtection="0">
      <alignment horizontal="left" vertical="center" indent="1"/>
    </xf>
    <xf numFmtId="0" fontId="2" fillId="55" borderId="34" applyNumberFormat="0" applyProtection="0">
      <alignment horizontal="left" vertical="center" indent="1"/>
    </xf>
    <xf numFmtId="0" fontId="4" fillId="56" borderId="38" applyNumberFormat="0" applyProtection="0">
      <alignment horizontal="left" vertical="center" indent="1"/>
    </xf>
    <xf numFmtId="0" fontId="2" fillId="57" borderId="34" applyNumberFormat="0" applyProtection="0">
      <alignment horizontal="left" vertical="center" indent="1"/>
    </xf>
    <xf numFmtId="0" fontId="2" fillId="31" borderId="34" applyNumberFormat="0" applyProtection="0">
      <alignment horizontal="left" vertical="center" indent="1"/>
    </xf>
    <xf numFmtId="0" fontId="2" fillId="31" borderId="34" applyNumberFormat="0" applyProtection="0">
      <alignment horizontal="left" vertical="center" indent="1"/>
    </xf>
    <xf numFmtId="0" fontId="2" fillId="26" borderId="34" applyNumberFormat="0" applyProtection="0">
      <alignment horizontal="left" vertical="center" indent="1"/>
    </xf>
    <xf numFmtId="0" fontId="2" fillId="26" borderId="34" applyNumberFormat="0" applyProtection="0">
      <alignment horizontal="left" vertical="center" indent="1"/>
    </xf>
    <xf numFmtId="4" fontId="183" fillId="30" borderId="37">
      <alignment vertical="center"/>
    </xf>
    <xf numFmtId="4" fontId="184" fillId="30" borderId="37">
      <alignment vertical="center"/>
    </xf>
    <xf numFmtId="4" fontId="185" fillId="41" borderId="37">
      <alignment vertical="center"/>
    </xf>
    <xf numFmtId="4" fontId="186" fillId="41" borderId="37">
      <alignment vertical="center"/>
    </xf>
    <xf numFmtId="4" fontId="185" fillId="42" borderId="37">
      <alignment vertical="center"/>
    </xf>
    <xf numFmtId="4" fontId="186" fillId="42" borderId="37">
      <alignment vertical="center"/>
    </xf>
    <xf numFmtId="4" fontId="187" fillId="53" borderId="37">
      <alignment horizontal="left" vertical="center" indent="1"/>
    </xf>
    <xf numFmtId="4" fontId="54" fillId="37" borderId="34" applyNumberFormat="0" applyProtection="0">
      <alignment horizontal="left" vertical="center" indent="1"/>
    </xf>
    <xf numFmtId="259" fontId="54" fillId="53" borderId="38" applyProtection="0">
      <alignment horizontal="right" vertical="center"/>
    </xf>
    <xf numFmtId="4" fontId="35" fillId="37" borderId="32">
      <alignment vertical="center"/>
    </xf>
    <xf numFmtId="4" fontId="188" fillId="41" borderId="32">
      <alignment vertical="center"/>
    </xf>
    <xf numFmtId="4" fontId="176" fillId="41" borderId="32">
      <alignment vertical="center"/>
    </xf>
    <xf numFmtId="4" fontId="175" fillId="42" borderId="32">
      <alignment vertical="center"/>
    </xf>
    <xf numFmtId="4" fontId="175" fillId="42" borderId="32">
      <alignment vertical="center"/>
    </xf>
    <xf numFmtId="4" fontId="128" fillId="53" borderId="32" applyNumberFormat="0" applyProtection="0">
      <alignment horizontal="left" vertical="center" wrapText="1"/>
    </xf>
    <xf numFmtId="0" fontId="2" fillId="26" borderId="34" applyNumberFormat="0" applyProtection="0">
      <alignment horizontal="left" vertical="center" indent="1"/>
    </xf>
    <xf numFmtId="4" fontId="144" fillId="30" borderId="37">
      <alignment vertical="center"/>
    </xf>
    <xf numFmtId="4" fontId="189" fillId="30" borderId="37">
      <alignment vertical="center"/>
    </xf>
    <xf numFmtId="4" fontId="179" fillId="41" borderId="37">
      <alignment vertical="center"/>
    </xf>
    <xf numFmtId="4" fontId="190" fillId="41" borderId="37">
      <alignment vertical="center"/>
    </xf>
    <xf numFmtId="4" fontId="179" fillId="42" borderId="37">
      <alignment vertical="center"/>
    </xf>
    <xf numFmtId="4" fontId="190" fillId="42" borderId="37">
      <alignment vertical="center"/>
    </xf>
    <xf numFmtId="4" fontId="187" fillId="37" borderId="37">
      <alignment horizontal="left" vertical="center" indent="1"/>
    </xf>
    <xf numFmtId="4" fontId="47" fillId="0" borderId="0">
      <alignment horizontal="left" vertical="center"/>
    </xf>
    <xf numFmtId="4" fontId="191" fillId="30" borderId="32">
      <alignment vertical="center"/>
    </xf>
    <xf numFmtId="0" fontId="173" fillId="1" borderId="1" applyNumberFormat="0" applyFont="0" applyAlignment="0">
      <alignment horizontal="center"/>
    </xf>
    <xf numFmtId="164" fontId="192" fillId="0" borderId="0"/>
    <xf numFmtId="220" fontId="192" fillId="0" borderId="0"/>
    <xf numFmtId="207" fontId="109" fillId="0" borderId="39" applyFont="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2" fontId="4" fillId="0" borderId="40"/>
    <xf numFmtId="0" fontId="193" fillId="38" borderId="0" applyBorder="0">
      <alignment horizontal="left" vertical="top" wrapText="1"/>
    </xf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87" fillId="30" borderId="0"/>
    <xf numFmtId="0" fontId="194" fillId="0" borderId="0" applyNumberFormat="0" applyFill="0" applyBorder="0" applyAlignment="0">
      <alignment horizontal="center"/>
    </xf>
    <xf numFmtId="0" fontId="17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83" fillId="39" borderId="0" applyBorder="0">
      <alignment horizontal="left" vertical="top" wrapText="1"/>
    </xf>
    <xf numFmtId="40" fontId="195" fillId="0" borderId="0" applyBorder="0">
      <alignment horizontal="right"/>
    </xf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0" fontId="24" fillId="31" borderId="0" applyNumberFormat="0" applyFont="0" applyBorder="0" applyAlignment="0" applyProtection="0"/>
    <xf numFmtId="230" fontId="196" fillId="27" borderId="0">
      <alignment horizontal="center"/>
    </xf>
    <xf numFmtId="260" fontId="35" fillId="0" borderId="41" applyFill="0" applyBorder="0" applyProtection="0">
      <alignment vertical="center"/>
    </xf>
    <xf numFmtId="0" fontId="197" fillId="0" borderId="0" applyBorder="0" applyProtection="0">
      <alignment vertical="center"/>
    </xf>
    <xf numFmtId="0" fontId="197" fillId="0" borderId="13" applyBorder="0" applyProtection="0">
      <alignment horizontal="right" vertical="center"/>
    </xf>
    <xf numFmtId="0" fontId="197" fillId="0" borderId="13" applyBorder="0" applyProtection="0">
      <alignment horizontal="right" vertical="center"/>
    </xf>
    <xf numFmtId="0" fontId="197" fillId="0" borderId="13" applyBorder="0" applyProtection="0">
      <alignment horizontal="right" vertical="center"/>
    </xf>
    <xf numFmtId="0" fontId="198" fillId="58" borderId="0" applyBorder="0" applyProtection="0">
      <alignment horizontal="centerContinuous" vertical="center"/>
    </xf>
    <xf numFmtId="0" fontId="198" fillId="27" borderId="13" applyBorder="0" applyProtection="0">
      <alignment horizontal="centerContinuous" vertical="center"/>
    </xf>
    <xf numFmtId="0" fontId="198" fillId="27" borderId="13" applyBorder="0" applyProtection="0">
      <alignment horizontal="centerContinuous" vertical="center"/>
    </xf>
    <xf numFmtId="0" fontId="198" fillId="27" borderId="13" applyBorder="0" applyProtection="0">
      <alignment horizontal="centerContinuous" vertical="center"/>
    </xf>
    <xf numFmtId="0" fontId="177" fillId="0" borderId="0" applyBorder="0" applyAlignment="0">
      <alignment horizontal="left"/>
    </xf>
    <xf numFmtId="261" fontId="35" fillId="0" borderId="5"/>
    <xf numFmtId="262" fontId="35" fillId="0" borderId="5">
      <alignment vertical="center"/>
    </xf>
    <xf numFmtId="0" fontId="199" fillId="0" borderId="0" applyFill="0" applyBorder="0" applyProtection="0">
      <alignment horizontal="left"/>
    </xf>
    <xf numFmtId="0" fontId="133" fillId="0" borderId="10" applyFill="0" applyBorder="0" applyProtection="0">
      <alignment horizontal="left" vertical="top"/>
    </xf>
    <xf numFmtId="0" fontId="67" fillId="30" borderId="2" applyNumberFormat="0" applyFont="0" applyFill="0" applyAlignment="0" applyProtection="0">
      <protection locked="0"/>
    </xf>
    <xf numFmtId="0" fontId="67" fillId="30" borderId="42" applyNumberFormat="0" applyFont="0" applyFill="0" applyAlignment="0" applyProtection="0">
      <protection locked="0"/>
    </xf>
    <xf numFmtId="38" fontId="2" fillId="0" borderId="0" applyFont="0" applyFill="0" applyBorder="0" applyAlignment="0" applyProtection="0"/>
    <xf numFmtId="0" fontId="200" fillId="0" borderId="0" applyNumberFormat="0" applyFont="0" applyFill="0" applyBorder="0" applyProtection="0">
      <alignment vertical="top" wrapText="1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49" fontId="3" fillId="0" borderId="0">
      <alignment horizontal="left"/>
    </xf>
    <xf numFmtId="0" fontId="24" fillId="0" borderId="0" applyNumberForma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18" fontId="67" fillId="30" borderId="0" applyFont="0" applyFill="0" applyBorder="0" applyAlignment="0" applyProtection="0">
      <protection locked="0"/>
    </xf>
    <xf numFmtId="266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0" fontId="202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203" fillId="29" borderId="5"/>
    <xf numFmtId="0" fontId="2" fillId="0" borderId="44" applyNumberFormat="0" applyFill="0" applyAlignment="0" applyProtection="0"/>
    <xf numFmtId="0" fontId="204" fillId="0" borderId="43" applyNumberFormat="0" applyFill="0" applyAlignment="0" applyProtection="0"/>
    <xf numFmtId="269" fontId="134" fillId="30" borderId="4" applyNumberFormat="0" applyFont="0" applyFill="0" applyAlignment="0" applyProtection="0">
      <alignment horizontal="centerContinuous"/>
    </xf>
    <xf numFmtId="0" fontId="130" fillId="0" borderId="0"/>
    <xf numFmtId="0" fontId="2" fillId="0" borderId="0" applyFont="0" applyFill="0" applyBorder="0" applyAlignment="0" applyProtection="0"/>
    <xf numFmtId="198" fontId="157" fillId="0" borderId="0" applyNumberFormat="0" applyFont="0" applyFill="0" applyBorder="0">
      <alignment horizontal="right"/>
    </xf>
    <xf numFmtId="0" fontId="20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5" applyBorder="0">
      <alignment vertical="top"/>
      <protection locked="0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270" fontId="27" fillId="0" borderId="46" applyBorder="0">
      <alignment vertical="top"/>
    </xf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0" applyNumberFormat="0" applyFont="0" applyAlignment="0" applyProtection="0"/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4" fillId="30" borderId="2" applyNumberFormat="0" applyFont="0" applyAlignment="0" applyProtection="0">
      <protection locked="0"/>
    </xf>
    <xf numFmtId="0" fontId="206" fillId="0" borderId="0" applyNumberFormat="0" applyFill="0" applyBorder="0" applyAlignment="0" applyProtection="0"/>
    <xf numFmtId="0" fontId="207" fillId="0" borderId="0">
      <alignment vertical="top"/>
      <protection hidden="1"/>
    </xf>
    <xf numFmtId="0" fontId="20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9" fillId="0" borderId="0" applyFont="0" applyFill="0" applyBorder="0" applyAlignment="0" applyProtection="0"/>
    <xf numFmtId="0" fontId="210" fillId="0" borderId="0" applyFont="0" applyFill="0" applyBorder="0" applyAlignment="0" applyProtection="0"/>
    <xf numFmtId="0" fontId="211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/>
    <xf numFmtId="0" fontId="212" fillId="0" borderId="0"/>
    <xf numFmtId="43" fontId="2" fillId="0" borderId="0" applyFont="0" applyFill="0" applyBorder="0" applyAlignment="0" applyProtection="0"/>
    <xf numFmtId="0" fontId="83" fillId="0" borderId="0"/>
    <xf numFmtId="0" fontId="213" fillId="0" borderId="0" applyNumberFormat="0" applyFill="0" applyBorder="0" applyAlignment="0" applyProtection="0">
      <alignment vertical="top"/>
      <protection locked="0"/>
    </xf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4" fillId="0" borderId="0" applyNumberFormat="0" applyFill="0" applyBorder="0" applyAlignment="0" applyProtection="0">
      <alignment vertical="top"/>
      <protection locked="0"/>
    </xf>
    <xf numFmtId="0" fontId="215" fillId="0" borderId="0" applyNumberFormat="0" applyFill="0" applyBorder="0" applyAlignment="0" applyProtection="0"/>
    <xf numFmtId="9" fontId="3" fillId="0" borderId="0" applyFont="0" applyFill="0" applyBorder="0" applyAlignment="0" applyProtection="0"/>
    <xf numFmtId="3" fontId="89" fillId="0" borderId="0"/>
    <xf numFmtId="9" fontId="2" fillId="0" borderId="0" applyFont="0" applyFill="0" applyBorder="0" applyAlignment="0" applyProtection="0"/>
    <xf numFmtId="0" fontId="217" fillId="0" borderId="47" applyFill="0" applyProtection="0">
      <alignment horizontal="right" wrapText="1"/>
    </xf>
    <xf numFmtId="0" fontId="217" fillId="0" borderId="0" applyFill="0" applyProtection="0">
      <alignment wrapText="1"/>
    </xf>
    <xf numFmtId="0" fontId="216" fillId="0" borderId="0" applyAlignment="0" applyProtection="0"/>
    <xf numFmtId="0" fontId="1" fillId="0" borderId="0"/>
  </cellStyleXfs>
  <cellXfs count="123">
    <xf numFmtId="0" fontId="0" fillId="0" borderId="0" xfId="0"/>
    <xf numFmtId="0" fontId="0" fillId="0" borderId="0" xfId="0" applyFill="1" applyBorder="1"/>
    <xf numFmtId="0" fontId="0" fillId="0" borderId="0" xfId="0" applyFill="1"/>
    <xf numFmtId="0" fontId="4" fillId="0" borderId="0" xfId="0" applyFont="1" applyFill="1"/>
    <xf numFmtId="0" fontId="4" fillId="0" borderId="1" xfId="0" applyFont="1" applyFill="1" applyBorder="1"/>
    <xf numFmtId="0" fontId="4" fillId="0" borderId="0" xfId="0" applyFont="1"/>
    <xf numFmtId="0" fontId="0" fillId="0" borderId="0" xfId="0" applyBorder="1"/>
    <xf numFmtId="0" fontId="5" fillId="0" borderId="0" xfId="0" applyFont="1"/>
    <xf numFmtId="41" fontId="0" fillId="0" borderId="0" xfId="0" applyNumberFormat="1"/>
    <xf numFmtId="167" fontId="0" fillId="0" borderId="0" xfId="0" applyNumberFormat="1" applyBorder="1"/>
    <xf numFmtId="167" fontId="0" fillId="0" borderId="0" xfId="0" applyNumberFormat="1" applyFill="1" applyBorder="1" applyAlignment="1"/>
    <xf numFmtId="167" fontId="0" fillId="0" borderId="0" xfId="0" applyNumberFormat="1" applyFill="1" applyBorder="1"/>
    <xf numFmtId="167" fontId="0" fillId="0" borderId="0" xfId="0" applyNumberFormat="1" applyFill="1"/>
    <xf numFmtId="2" fontId="0" fillId="0" borderId="0" xfId="0" applyNumberFormat="1" applyBorder="1"/>
    <xf numFmtId="2" fontId="0" fillId="0" borderId="0" xfId="0" applyNumberFormat="1" applyFill="1" applyBorder="1"/>
    <xf numFmtId="41" fontId="0" fillId="0" borderId="0" xfId="0" applyNumberFormat="1" applyFill="1"/>
    <xf numFmtId="168" fontId="5" fillId="0" borderId="0" xfId="0" applyNumberFormat="1" applyFont="1" applyFill="1"/>
    <xf numFmtId="169" fontId="0" fillId="0" borderId="0" xfId="1" applyNumberFormat="1" applyFont="1" applyFill="1"/>
    <xf numFmtId="0" fontId="5" fillId="0" borderId="0" xfId="0" applyFont="1" applyBorder="1"/>
    <xf numFmtId="0" fontId="0" fillId="0" borderId="0" xfId="0" applyFont="1" applyFill="1"/>
    <xf numFmtId="167" fontId="0" fillId="0" borderId="0" xfId="0" applyNumberFormat="1"/>
    <xf numFmtId="2" fontId="0" fillId="0" borderId="0" xfId="0" applyNumberFormat="1" applyFill="1" applyBorder="1" applyAlignment="1">
      <alignment horizontal="right"/>
    </xf>
    <xf numFmtId="169" fontId="0" fillId="0" borderId="0" xfId="1" applyNumberFormat="1" applyFont="1" applyBorder="1"/>
    <xf numFmtId="41" fontId="5" fillId="0" borderId="0" xfId="0" applyNumberFormat="1" applyFont="1"/>
    <xf numFmtId="0" fontId="0" fillId="0" borderId="0" xfId="0" applyFont="1" applyFill="1" applyBorder="1"/>
    <xf numFmtId="37" fontId="4" fillId="43" borderId="0" xfId="0" applyNumberFormat="1" applyFont="1" applyFill="1" applyBorder="1"/>
    <xf numFmtId="168" fontId="2" fillId="0" borderId="0" xfId="0" applyNumberFormat="1" applyFont="1" applyFill="1"/>
    <xf numFmtId="41" fontId="2" fillId="0" borderId="0" xfId="0" applyNumberFormat="1" applyFont="1"/>
    <xf numFmtId="0" fontId="2" fillId="0" borderId="0" xfId="0" applyFont="1" applyFill="1"/>
    <xf numFmtId="0" fontId="0" fillId="0" borderId="0" xfId="0"/>
    <xf numFmtId="167" fontId="0" fillId="0" borderId="0" xfId="0" applyNumberFormat="1"/>
    <xf numFmtId="0" fontId="0" fillId="0" borderId="0" xfId="0"/>
    <xf numFmtId="167" fontId="0" fillId="0" borderId="0" xfId="0" applyNumberFormat="1"/>
    <xf numFmtId="169" fontId="0" fillId="0" borderId="0" xfId="1" applyNumberFormat="1" applyFont="1"/>
    <xf numFmtId="170" fontId="2" fillId="0" borderId="0" xfId="0" applyNumberFormat="1" applyFont="1" applyBorder="1"/>
    <xf numFmtId="0" fontId="0" fillId="0" borderId="0" xfId="0" applyAlignment="1">
      <alignment wrapText="1"/>
    </xf>
    <xf numFmtId="167" fontId="2" fillId="0" borderId="0" xfId="0" applyNumberFormat="1" applyFont="1" applyFill="1" applyBorder="1"/>
    <xf numFmtId="169" fontId="0" fillId="0" borderId="0" xfId="1" applyNumberFormat="1" applyFont="1" applyFill="1" applyBorder="1"/>
    <xf numFmtId="41" fontId="0" fillId="0" borderId="0" xfId="0" applyNumberFormat="1" applyFill="1" applyBorder="1"/>
    <xf numFmtId="39" fontId="2" fillId="0" borderId="0" xfId="0" applyNumberFormat="1" applyFont="1" applyFill="1" applyBorder="1" applyAlignment="1">
      <alignment vertical="center"/>
    </xf>
    <xf numFmtId="2" fontId="5" fillId="0" borderId="0" xfId="0" quotePrefix="1" applyNumberFormat="1" applyFont="1" applyFill="1" applyBorder="1" applyAlignment="1">
      <alignment horizontal="right"/>
    </xf>
    <xf numFmtId="9" fontId="0" fillId="0" borderId="0" xfId="1" applyFont="1"/>
    <xf numFmtId="41" fontId="2" fillId="0" borderId="0" xfId="0" applyNumberFormat="1" applyFont="1" applyFill="1"/>
    <xf numFmtId="0" fontId="2" fillId="0" borderId="0" xfId="0" applyFont="1" applyFill="1" applyBorder="1"/>
    <xf numFmtId="169" fontId="0" fillId="0" borderId="0" xfId="1" applyNumberFormat="1" applyFont="1" applyFill="1" applyBorder="1" applyAlignment="1"/>
    <xf numFmtId="0" fontId="218" fillId="59" borderId="0" xfId="0" applyFont="1" applyFill="1"/>
    <xf numFmtId="0" fontId="218" fillId="59" borderId="0" xfId="0" applyFont="1" applyFill="1" applyBorder="1" applyAlignment="1">
      <alignment horizontal="right"/>
    </xf>
    <xf numFmtId="167" fontId="4" fillId="0" borderId="1" xfId="0" applyNumberFormat="1" applyFont="1" applyFill="1" applyBorder="1" applyAlignment="1"/>
    <xf numFmtId="167" fontId="4" fillId="0" borderId="1" xfId="0" applyNumberFormat="1" applyFont="1" applyFill="1" applyBorder="1"/>
    <xf numFmtId="0" fontId="4" fillId="0" borderId="1" xfId="0" applyFont="1" applyBorder="1"/>
    <xf numFmtId="167" fontId="4" fillId="0" borderId="1" xfId="0" applyNumberFormat="1" applyFont="1" applyBorder="1"/>
    <xf numFmtId="167" fontId="4" fillId="0" borderId="0" xfId="0" applyNumberFormat="1" applyFont="1"/>
    <xf numFmtId="41" fontId="4" fillId="0" borderId="1" xfId="0" applyNumberFormat="1" applyFont="1" applyFill="1" applyBorder="1"/>
    <xf numFmtId="41" fontId="4" fillId="0" borderId="0" xfId="0" applyNumberFormat="1" applyFont="1"/>
    <xf numFmtId="169" fontId="4" fillId="0" borderId="1" xfId="1" applyNumberFormat="1" applyFont="1" applyFill="1" applyBorder="1"/>
    <xf numFmtId="167" fontId="4" fillId="0" borderId="0" xfId="0" applyNumberFormat="1" applyFont="1" applyFill="1" applyBorder="1"/>
    <xf numFmtId="0" fontId="0" fillId="60" borderId="0" xfId="0" applyFill="1"/>
    <xf numFmtId="0" fontId="4" fillId="60" borderId="0" xfId="0" applyFont="1" applyFill="1"/>
    <xf numFmtId="0" fontId="2" fillId="0" borderId="0" xfId="0" applyFont="1"/>
    <xf numFmtId="167" fontId="0" fillId="60" borderId="0" xfId="0" applyNumberFormat="1" applyFill="1"/>
    <xf numFmtId="167" fontId="4" fillId="60" borderId="1" xfId="0" applyNumberFormat="1" applyFont="1" applyFill="1" applyBorder="1"/>
    <xf numFmtId="167" fontId="0" fillId="60" borderId="0" xfId="0" applyNumberFormat="1" applyFill="1" applyBorder="1"/>
    <xf numFmtId="169" fontId="0" fillId="60" borderId="0" xfId="1" applyNumberFormat="1" applyFont="1" applyFill="1" applyBorder="1"/>
    <xf numFmtId="2" fontId="0" fillId="60" borderId="0" xfId="0" applyNumberFormat="1" applyFill="1" applyBorder="1"/>
    <xf numFmtId="41" fontId="0" fillId="60" borderId="0" xfId="0" applyNumberFormat="1" applyFill="1"/>
    <xf numFmtId="41" fontId="4" fillId="60" borderId="1" xfId="0" applyNumberFormat="1" applyFont="1" applyFill="1" applyBorder="1"/>
    <xf numFmtId="41" fontId="0" fillId="60" borderId="0" xfId="0" applyNumberFormat="1" applyFill="1" applyBorder="1"/>
    <xf numFmtId="41" fontId="2" fillId="60" borderId="0" xfId="0" applyNumberFormat="1" applyFont="1" applyFill="1"/>
    <xf numFmtId="168" fontId="2" fillId="60" borderId="0" xfId="0" applyNumberFormat="1" applyFont="1" applyFill="1"/>
    <xf numFmtId="167" fontId="4" fillId="60" borderId="1" xfId="0" applyNumberFormat="1" applyFont="1" applyFill="1" applyBorder="1" applyAlignment="1"/>
    <xf numFmtId="169" fontId="0" fillId="60" borderId="0" xfId="1" applyNumberFormat="1" applyFont="1" applyFill="1"/>
    <xf numFmtId="169" fontId="4" fillId="60" borderId="1" xfId="1" applyNumberFormat="1" applyFont="1" applyFill="1" applyBorder="1"/>
    <xf numFmtId="167" fontId="0" fillId="61" borderId="0" xfId="0" applyNumberFormat="1" applyFill="1"/>
    <xf numFmtId="0" fontId="219" fillId="0" borderId="48" xfId="3272" applyFont="1" applyFill="1" applyBorder="1"/>
    <xf numFmtId="0" fontId="220" fillId="0" borderId="48" xfId="3272" applyFont="1" applyFill="1" applyBorder="1"/>
    <xf numFmtId="0" fontId="221" fillId="0" borderId="0" xfId="3272" applyFont="1"/>
    <xf numFmtId="0" fontId="222" fillId="0" borderId="0" xfId="3272" applyFont="1" applyFill="1" applyBorder="1"/>
    <xf numFmtId="0" fontId="218" fillId="59" borderId="49" xfId="3272" applyFont="1" applyFill="1" applyBorder="1"/>
    <xf numFmtId="0" fontId="223" fillId="59" borderId="49" xfId="3272" applyFont="1" applyFill="1" applyBorder="1"/>
    <xf numFmtId="0" fontId="218" fillId="59" borderId="49" xfId="3272" applyFont="1" applyFill="1" applyBorder="1" applyAlignment="1">
      <alignment horizontal="right"/>
    </xf>
    <xf numFmtId="0" fontId="221" fillId="0" borderId="0" xfId="3272" applyFont="1" applyFill="1" applyBorder="1"/>
    <xf numFmtId="0" fontId="221" fillId="0" borderId="0" xfId="3272" applyFont="1" applyBorder="1"/>
    <xf numFmtId="3" fontId="221" fillId="0" borderId="0" xfId="3272" applyNumberFormat="1" applyFont="1" applyFill="1" applyBorder="1"/>
    <xf numFmtId="49" fontId="221" fillId="0" borderId="0" xfId="3272" applyNumberFormat="1" applyFont="1" applyFill="1" applyBorder="1" applyAlignment="1">
      <alignment horizontal="left"/>
    </xf>
    <xf numFmtId="0" fontId="221" fillId="0" borderId="0" xfId="3272" applyFont="1" applyFill="1" applyBorder="1" applyAlignment="1">
      <alignment horizontal="left"/>
    </xf>
    <xf numFmtId="0" fontId="224" fillId="0" borderId="2" xfId="3272" applyFont="1" applyFill="1" applyBorder="1"/>
    <xf numFmtId="0" fontId="224" fillId="0" borderId="2" xfId="3272" applyFont="1" applyBorder="1"/>
    <xf numFmtId="3" fontId="224" fillId="0" borderId="2" xfId="3272" applyNumberFormat="1" applyFont="1" applyFill="1" applyBorder="1"/>
    <xf numFmtId="0" fontId="221" fillId="0" borderId="0" xfId="3272" applyFont="1" applyFill="1"/>
    <xf numFmtId="0" fontId="224" fillId="0" borderId="0" xfId="3272" applyFont="1" applyFill="1" applyBorder="1"/>
    <xf numFmtId="0" fontId="224" fillId="0" borderId="0" xfId="3272" applyFont="1" applyBorder="1"/>
    <xf numFmtId="3" fontId="224" fillId="0" borderId="0" xfId="3272" applyNumberFormat="1" applyFont="1" applyFill="1" applyBorder="1"/>
    <xf numFmtId="0" fontId="221" fillId="0" borderId="2" xfId="3272" applyFont="1" applyBorder="1"/>
    <xf numFmtId="3" fontId="221" fillId="0" borderId="2" xfId="3272" applyNumberFormat="1" applyFont="1" applyFill="1" applyBorder="1"/>
    <xf numFmtId="49" fontId="221" fillId="0" borderId="0" xfId="3272" applyNumberFormat="1" applyFont="1"/>
    <xf numFmtId="0" fontId="224" fillId="0" borderId="1" xfId="3272" applyFont="1" applyFill="1" applyBorder="1"/>
    <xf numFmtId="0" fontId="224" fillId="0" borderId="1" xfId="3272" applyFont="1" applyBorder="1"/>
    <xf numFmtId="3" fontId="224" fillId="0" borderId="1" xfId="3272" applyNumberFormat="1" applyFont="1" applyFill="1" applyBorder="1"/>
    <xf numFmtId="0" fontId="224" fillId="0" borderId="0" xfId="3272" applyFont="1" applyAlignment="1">
      <alignment horizontal="right"/>
    </xf>
    <xf numFmtId="0" fontId="220" fillId="0" borderId="48" xfId="3272" applyFont="1" applyBorder="1"/>
    <xf numFmtId="0" fontId="225" fillId="0" borderId="48" xfId="3272" applyFont="1" applyBorder="1"/>
    <xf numFmtId="0" fontId="221" fillId="0" borderId="50" xfId="3272" applyFont="1" applyBorder="1"/>
    <xf numFmtId="0" fontId="226" fillId="0" borderId="0" xfId="3272" applyFont="1"/>
    <xf numFmtId="0" fontId="221" fillId="0" borderId="0" xfId="3272" applyFont="1" applyBorder="1" applyAlignment="1">
      <alignment horizontal="left"/>
    </xf>
    <xf numFmtId="0" fontId="226" fillId="0" borderId="0" xfId="3272" applyFont="1" applyBorder="1"/>
    <xf numFmtId="3" fontId="221" fillId="0" borderId="0" xfId="3272" applyNumberFormat="1" applyFont="1" applyBorder="1" applyAlignment="1">
      <alignment horizontal="right"/>
    </xf>
    <xf numFmtId="169" fontId="221" fillId="0" borderId="0" xfId="3272" applyNumberFormat="1" applyFont="1" applyFill="1" applyBorder="1"/>
    <xf numFmtId="169" fontId="224" fillId="0" borderId="0" xfId="3272" applyNumberFormat="1" applyFont="1" applyFill="1" applyBorder="1"/>
    <xf numFmtId="0" fontId="224" fillId="0" borderId="0" xfId="3272" applyFont="1" applyFill="1" applyBorder="1" applyAlignment="1">
      <alignment horizontal="right"/>
    </xf>
    <xf numFmtId="169" fontId="224" fillId="0" borderId="0" xfId="3272" applyNumberFormat="1" applyFont="1" applyFill="1" applyBorder="1" applyAlignment="1">
      <alignment horizontal="right"/>
    </xf>
    <xf numFmtId="3" fontId="221" fillId="0" borderId="0" xfId="3272" applyNumberFormat="1" applyFont="1" applyFill="1" applyBorder="1" applyAlignment="1">
      <alignment horizontal="right"/>
    </xf>
    <xf numFmtId="169" fontId="221" fillId="0" borderId="0" xfId="3272" applyNumberFormat="1" applyFont="1" applyFill="1" applyBorder="1" applyAlignment="1">
      <alignment horizontal="right"/>
    </xf>
    <xf numFmtId="9" fontId="224" fillId="0" borderId="0" xfId="3272" applyNumberFormat="1" applyFont="1" applyFill="1" applyBorder="1"/>
    <xf numFmtId="9" fontId="224" fillId="0" borderId="0" xfId="3272" applyNumberFormat="1" applyFont="1" applyFill="1" applyBorder="1" applyAlignment="1">
      <alignment horizontal="right"/>
    </xf>
    <xf numFmtId="9" fontId="221" fillId="0" borderId="0" xfId="3272" applyNumberFormat="1" applyFont="1" applyFill="1" applyBorder="1"/>
    <xf numFmtId="0" fontId="218" fillId="0" borderId="0" xfId="3272" applyFont="1" applyFill="1" applyBorder="1"/>
    <xf numFmtId="0" fontId="223" fillId="0" borderId="0" xfId="3272" applyFont="1" applyFill="1" applyBorder="1"/>
    <xf numFmtId="0" fontId="218" fillId="0" borderId="0" xfId="3272" applyFont="1" applyFill="1" applyBorder="1" applyAlignment="1">
      <alignment horizontal="right"/>
    </xf>
    <xf numFmtId="9" fontId="221" fillId="0" borderId="0" xfId="3272" applyNumberFormat="1" applyFont="1" applyFill="1" applyBorder="1" applyAlignment="1">
      <alignment horizontal="right"/>
    </xf>
    <xf numFmtId="3" fontId="221" fillId="60" borderId="0" xfId="3272" applyNumberFormat="1" applyFont="1" applyFill="1" applyBorder="1"/>
    <xf numFmtId="3" fontId="224" fillId="60" borderId="2" xfId="3272" applyNumberFormat="1" applyFont="1" applyFill="1" applyBorder="1"/>
    <xf numFmtId="3" fontId="224" fillId="60" borderId="0" xfId="3272" applyNumberFormat="1" applyFont="1" applyFill="1" applyBorder="1"/>
    <xf numFmtId="3" fontId="224" fillId="60" borderId="1" xfId="3272" applyNumberFormat="1" applyFont="1" applyFill="1" applyBorder="1"/>
  </cellXfs>
  <cellStyles count="3273">
    <cellStyle name="#.##0 ;(#.##0)" xfId="2"/>
    <cellStyle name="$ w/o $" xfId="3"/>
    <cellStyle name="$0" xfId="4"/>
    <cellStyle name="$0.0" xfId="5"/>
    <cellStyle name="$0.00" xfId="6"/>
    <cellStyle name="%" xfId="7"/>
    <cellStyle name="% 2" xfId="8"/>
    <cellStyle name="%0" xfId="9"/>
    <cellStyle name="%0.0" xfId="10"/>
    <cellStyle name="???[0]" xfId="11"/>
    <cellStyle name="???[0] 10" xfId="12"/>
    <cellStyle name="???[0] 11" xfId="13"/>
    <cellStyle name="???[0] 12" xfId="14"/>
    <cellStyle name="???[0] 13" xfId="15"/>
    <cellStyle name="???[0] 14" xfId="16"/>
    <cellStyle name="???[0] 15" xfId="17"/>
    <cellStyle name="???[0] 16" xfId="18"/>
    <cellStyle name="???[0] 17" xfId="19"/>
    <cellStyle name="???[0] 18" xfId="20"/>
    <cellStyle name="???[0] 2" xfId="21"/>
    <cellStyle name="???[0] 3" xfId="22"/>
    <cellStyle name="???[0] 4" xfId="23"/>
    <cellStyle name="???[0] 5" xfId="24"/>
    <cellStyle name="???[0] 6" xfId="25"/>
    <cellStyle name="???[0] 7" xfId="26"/>
    <cellStyle name="???[0] 8" xfId="27"/>
    <cellStyle name="???[0] 9" xfId="28"/>
    <cellStyle name="{Comma [0]}" xfId="29"/>
    <cellStyle name="{Comma}" xfId="30"/>
    <cellStyle name="{Date}" xfId="31"/>
    <cellStyle name="{Month}" xfId="32"/>
    <cellStyle name="{Percent}" xfId="33"/>
    <cellStyle name="{Thousand [0]}" xfId="34"/>
    <cellStyle name="{Thousand}" xfId="35"/>
    <cellStyle name="{Z'0000(1 dec)}" xfId="36"/>
    <cellStyle name="{Z'0000(4 dec)}" xfId="37"/>
    <cellStyle name="¤d¤À¦ì [0]" xfId="38"/>
    <cellStyle name="¥Vn¥VC¥Vp[¥V¥A¥V¡°¥VN" xfId="39"/>
    <cellStyle name="+" xfId="40"/>
    <cellStyle name="¶W³sµ²" xfId="41"/>
    <cellStyle name="_x0005__x000a__x000f__x0012_¥µ_x0005__x000a_¥µ_x000f__x0012_¹¾_x0005__x000a_¹¾_x000f__x0012_ÃÃ_x0005__x000a_ÃÃ_x000f__x0012_௸4" xfId="42"/>
    <cellStyle name="_x0005__x000a__x000f__x0012_¥µ_x0005__x000a_¥µ_x000f__x0012_¹¾_x0005__x000a_¹¾_x000f__x0012_ÃÃ_x0005__x000a_ÃÃ_x000f__x0012_௸4 2" xfId="3266"/>
    <cellStyle name="\¦ÏÝÌnCp[N" xfId="43"/>
    <cellStyle name="nCp[N" xfId="44"/>
    <cellStyle name="0" xfId="45"/>
    <cellStyle name="0%" xfId="46"/>
    <cellStyle name="0,0_x000d__x000a_NA_x000d__x000a_" xfId="47"/>
    <cellStyle name="0,0_x000d__x000a_NA_x000d__x000a_ 10" xfId="48"/>
    <cellStyle name="0,0_x000d__x000a_NA_x000d__x000a_ 11" xfId="49"/>
    <cellStyle name="0,0_x000d__x000a_NA_x000d__x000a_ 12" xfId="50"/>
    <cellStyle name="0,0_x000d__x000a_NA_x000d__x000a_ 13" xfId="51"/>
    <cellStyle name="0,0_x000d__x000a_NA_x000d__x000a_ 14" xfId="52"/>
    <cellStyle name="0,0_x000d__x000a_NA_x000d__x000a_ 15" xfId="53"/>
    <cellStyle name="0,0_x000d__x000a_NA_x000d__x000a_ 16" xfId="54"/>
    <cellStyle name="0,0_x000d__x000a_NA_x000d__x000a_ 17" xfId="55"/>
    <cellStyle name="0,0_x000d__x000a_NA_x000d__x000a_ 18" xfId="56"/>
    <cellStyle name="0,0_x000d__x000a_NA_x000d__x000a_ 2" xfId="57"/>
    <cellStyle name="0,0_x000d__x000a_NA_x000d__x000a_ 3" xfId="58"/>
    <cellStyle name="0,0_x000d__x000a_NA_x000d__x000a_ 4" xfId="59"/>
    <cellStyle name="0,0_x000d__x000a_NA_x000d__x000a_ 5" xfId="60"/>
    <cellStyle name="0,0_x000d__x000a_NA_x000d__x000a_ 6" xfId="61"/>
    <cellStyle name="0,0_x000d__x000a_NA_x000d__x000a_ 7" xfId="62"/>
    <cellStyle name="0,0_x000d__x000a_NA_x000d__x000a_ 8" xfId="63"/>
    <cellStyle name="0,0_x000d__x000a_NA_x000d__x000a_ 9" xfId="64"/>
    <cellStyle name="0.0" xfId="65"/>
    <cellStyle name="0.0%" xfId="66"/>
    <cellStyle name="0.00" xfId="67"/>
    <cellStyle name="0.00%" xfId="68"/>
    <cellStyle name="01" xfId="69"/>
    <cellStyle name="01 10" xfId="70"/>
    <cellStyle name="01 11" xfId="71"/>
    <cellStyle name="01 12" xfId="72"/>
    <cellStyle name="01 13" xfId="73"/>
    <cellStyle name="01 14" xfId="74"/>
    <cellStyle name="01 15" xfId="75"/>
    <cellStyle name="01 16" xfId="76"/>
    <cellStyle name="01 17" xfId="77"/>
    <cellStyle name="01 18" xfId="78"/>
    <cellStyle name="01 2" xfId="79"/>
    <cellStyle name="01 3" xfId="80"/>
    <cellStyle name="01 4" xfId="81"/>
    <cellStyle name="01 5" xfId="82"/>
    <cellStyle name="01 6" xfId="83"/>
    <cellStyle name="01 7" xfId="84"/>
    <cellStyle name="01 8" xfId="85"/>
    <cellStyle name="01 9" xfId="86"/>
    <cellStyle name="06" xfId="87"/>
    <cellStyle name="06 F" xfId="88"/>
    <cellStyle name="07" xfId="89"/>
    <cellStyle name="07 F" xfId="90"/>
    <cellStyle name="08" xfId="91"/>
    <cellStyle name="08 F" xfId="92"/>
    <cellStyle name="08 FK" xfId="93"/>
    <cellStyle name="08 K" xfId="94"/>
    <cellStyle name="09" xfId="95"/>
    <cellStyle name="09 F" xfId="96"/>
    <cellStyle name="09 FK" xfId="97"/>
    <cellStyle name="09 FS" xfId="98"/>
    <cellStyle name="09 FU" xfId="99"/>
    <cellStyle name="1" xfId="100"/>
    <cellStyle name="-1" xfId="101"/>
    <cellStyle name="-1 10" xfId="102"/>
    <cellStyle name="-1 11" xfId="103"/>
    <cellStyle name="-1 12" xfId="104"/>
    <cellStyle name="-1 13" xfId="105"/>
    <cellStyle name="-1 14" xfId="106"/>
    <cellStyle name="-1 15" xfId="107"/>
    <cellStyle name="-1 16" xfId="108"/>
    <cellStyle name="-1 17" xfId="109"/>
    <cellStyle name="-1 18" xfId="110"/>
    <cellStyle name="-1 2" xfId="111"/>
    <cellStyle name="-1 3" xfId="112"/>
    <cellStyle name="-1 4" xfId="113"/>
    <cellStyle name="-1 5" xfId="114"/>
    <cellStyle name="-1 6" xfId="115"/>
    <cellStyle name="-1 7" xfId="116"/>
    <cellStyle name="-1 8" xfId="117"/>
    <cellStyle name="-1 9" xfId="118"/>
    <cellStyle name="1.000/(1,000)" xfId="119"/>
    <cellStyle name="10" xfId="120"/>
    <cellStyle name="10 F" xfId="121"/>
    <cellStyle name="10 FK" xfId="122"/>
    <cellStyle name="10 FU" xfId="123"/>
    <cellStyle name="1000/- %" xfId="124"/>
    <cellStyle name="11" xfId="125"/>
    <cellStyle name="11 F" xfId="126"/>
    <cellStyle name="11 F 10" xfId="127"/>
    <cellStyle name="11 F 11" xfId="128"/>
    <cellStyle name="11 F 12" xfId="129"/>
    <cellStyle name="11 F 13" xfId="130"/>
    <cellStyle name="11 F 14" xfId="131"/>
    <cellStyle name="11 F 15" xfId="132"/>
    <cellStyle name="11 F 16" xfId="133"/>
    <cellStyle name="11 F 17" xfId="134"/>
    <cellStyle name="11 F 18" xfId="135"/>
    <cellStyle name="11 F 2" xfId="136"/>
    <cellStyle name="11 F 3" xfId="137"/>
    <cellStyle name="11 F 4" xfId="138"/>
    <cellStyle name="11 F 5" xfId="139"/>
    <cellStyle name="11 F 6" xfId="140"/>
    <cellStyle name="11 F 7" xfId="141"/>
    <cellStyle name="11 F 8" xfId="142"/>
    <cellStyle name="11 F 9" xfId="143"/>
    <cellStyle name="11 FK" xfId="144"/>
    <cellStyle name="11 FU" xfId="145"/>
    <cellStyle name="12" xfId="146"/>
    <cellStyle name="12 10" xfId="147"/>
    <cellStyle name="12 11" xfId="148"/>
    <cellStyle name="12 12" xfId="149"/>
    <cellStyle name="12 13" xfId="150"/>
    <cellStyle name="12 14" xfId="151"/>
    <cellStyle name="12 15" xfId="152"/>
    <cellStyle name="12 16" xfId="153"/>
    <cellStyle name="12 17" xfId="154"/>
    <cellStyle name="12 18" xfId="155"/>
    <cellStyle name="12 2" xfId="156"/>
    <cellStyle name="12 3" xfId="157"/>
    <cellStyle name="12 4" xfId="158"/>
    <cellStyle name="12 5" xfId="159"/>
    <cellStyle name="12 6" xfId="160"/>
    <cellStyle name="12 7" xfId="161"/>
    <cellStyle name="12 8" xfId="162"/>
    <cellStyle name="12 9" xfId="163"/>
    <cellStyle name="12 F" xfId="164"/>
    <cellStyle name="12 FK" xfId="165"/>
    <cellStyle name="12 FU" xfId="166"/>
    <cellStyle name="14 F" xfId="167"/>
    <cellStyle name="14 F 10" xfId="168"/>
    <cellStyle name="14 F 11" xfId="169"/>
    <cellStyle name="14 F 12" xfId="170"/>
    <cellStyle name="14 F 13" xfId="171"/>
    <cellStyle name="14 F 14" xfId="172"/>
    <cellStyle name="14 F 15" xfId="173"/>
    <cellStyle name="14 F 16" xfId="174"/>
    <cellStyle name="14 F 17" xfId="175"/>
    <cellStyle name="14 F 18" xfId="176"/>
    <cellStyle name="14 F 2" xfId="177"/>
    <cellStyle name="14 F 3" xfId="178"/>
    <cellStyle name="14 F 4" xfId="179"/>
    <cellStyle name="14 F 5" xfId="180"/>
    <cellStyle name="14 F 6" xfId="181"/>
    <cellStyle name="14 F 7" xfId="182"/>
    <cellStyle name="14 F 8" xfId="183"/>
    <cellStyle name="14 F 9" xfId="184"/>
    <cellStyle name="14 FK" xfId="185"/>
    <cellStyle name="14 FU" xfId="186"/>
    <cellStyle name="16 F" xfId="187"/>
    <cellStyle name="16 F 10" xfId="188"/>
    <cellStyle name="16 F 11" xfId="189"/>
    <cellStyle name="16 F 12" xfId="190"/>
    <cellStyle name="16 F 13" xfId="191"/>
    <cellStyle name="16 F 14" xfId="192"/>
    <cellStyle name="16 F 15" xfId="193"/>
    <cellStyle name="16 F 16" xfId="194"/>
    <cellStyle name="16 F 17" xfId="195"/>
    <cellStyle name="16 F 18" xfId="196"/>
    <cellStyle name="16 F 2" xfId="197"/>
    <cellStyle name="16 F 3" xfId="198"/>
    <cellStyle name="16 F 4" xfId="199"/>
    <cellStyle name="16 F 5" xfId="200"/>
    <cellStyle name="16 F 6" xfId="201"/>
    <cellStyle name="16 F 7" xfId="202"/>
    <cellStyle name="16 F 8" xfId="203"/>
    <cellStyle name="16 F 9" xfId="204"/>
    <cellStyle name="16 FK" xfId="205"/>
    <cellStyle name="16 FU" xfId="206"/>
    <cellStyle name="18 F" xfId="207"/>
    <cellStyle name="18 FK" xfId="208"/>
    <cellStyle name="18 FU" xfId="209"/>
    <cellStyle name="2" xfId="210"/>
    <cellStyle name="2 10" xfId="211"/>
    <cellStyle name="2 11" xfId="212"/>
    <cellStyle name="2 12" xfId="213"/>
    <cellStyle name="2 13" xfId="214"/>
    <cellStyle name="2 14" xfId="215"/>
    <cellStyle name="2 15" xfId="216"/>
    <cellStyle name="2 16" xfId="217"/>
    <cellStyle name="2 17" xfId="218"/>
    <cellStyle name="2 18" xfId="219"/>
    <cellStyle name="2 2" xfId="220"/>
    <cellStyle name="2 3" xfId="221"/>
    <cellStyle name="2 4" xfId="222"/>
    <cellStyle name="2 5" xfId="223"/>
    <cellStyle name="2 6" xfId="224"/>
    <cellStyle name="2 7" xfId="225"/>
    <cellStyle name="2 8" xfId="226"/>
    <cellStyle name="2 9" xfId="227"/>
    <cellStyle name="20% - Accent1 2" xfId="228"/>
    <cellStyle name="20% - Accent1 3" xfId="229"/>
    <cellStyle name="20% - Accent2 2" xfId="230"/>
    <cellStyle name="20% - Accent2 3" xfId="231"/>
    <cellStyle name="20% - Accent3 2" xfId="232"/>
    <cellStyle name="20% - Accent3 3" xfId="233"/>
    <cellStyle name="20% - Accent4 2" xfId="234"/>
    <cellStyle name="20% - Accent4 3" xfId="235"/>
    <cellStyle name="20% - Accent5 2" xfId="236"/>
    <cellStyle name="20% - Accent5 3" xfId="237"/>
    <cellStyle name="20% - Accent6 2" xfId="238"/>
    <cellStyle name="20% - Accent6 3" xfId="239"/>
    <cellStyle name="24 F" xfId="240"/>
    <cellStyle name="24 FK" xfId="241"/>
    <cellStyle name="24 FU" xfId="242"/>
    <cellStyle name="2x" xfId="243"/>
    <cellStyle name="2x 10" xfId="244"/>
    <cellStyle name="2x 11" xfId="245"/>
    <cellStyle name="2x 12" xfId="246"/>
    <cellStyle name="2x 13" xfId="247"/>
    <cellStyle name="2x 14" xfId="248"/>
    <cellStyle name="2x 15" xfId="249"/>
    <cellStyle name="2x 16" xfId="250"/>
    <cellStyle name="2x 17" xfId="251"/>
    <cellStyle name="2x 18" xfId="252"/>
    <cellStyle name="2x 2" xfId="253"/>
    <cellStyle name="2x 3" xfId="254"/>
    <cellStyle name="2x 4" xfId="255"/>
    <cellStyle name="2x 5" xfId="256"/>
    <cellStyle name="2x 6" xfId="257"/>
    <cellStyle name="2x 7" xfId="258"/>
    <cellStyle name="2x 8" xfId="259"/>
    <cellStyle name="2x 9" xfId="260"/>
    <cellStyle name="3" xfId="261"/>
    <cellStyle name="³¬¼¶Á´½Ó" xfId="262"/>
    <cellStyle name="3f1?assumption(tj)t" xfId="263"/>
    <cellStyle name="3f1?p&amp;l(tj)i" xfId="264"/>
    <cellStyle name="40% - Accent1 2" xfId="265"/>
    <cellStyle name="40% - Accent1 3" xfId="266"/>
    <cellStyle name="40% - Accent2 2" xfId="267"/>
    <cellStyle name="40% - Accent2 3" xfId="268"/>
    <cellStyle name="40% - Accent3 2" xfId="269"/>
    <cellStyle name="40% - Accent3 3" xfId="270"/>
    <cellStyle name="40% - Accent4 2" xfId="271"/>
    <cellStyle name="40% - Accent4 3" xfId="272"/>
    <cellStyle name="40% - Accent5 2" xfId="273"/>
    <cellStyle name="40% - Accent5 3" xfId="274"/>
    <cellStyle name="40% - Accent6 2" xfId="275"/>
    <cellStyle name="40% - Accent6 3" xfId="276"/>
    <cellStyle name="60% - Accent1 2" xfId="277"/>
    <cellStyle name="60% - Accent1 3" xfId="278"/>
    <cellStyle name="60% - Accent2 2" xfId="279"/>
    <cellStyle name="60% - Accent2 3" xfId="280"/>
    <cellStyle name="60% - Accent3 2" xfId="281"/>
    <cellStyle name="60% - Accent3 3" xfId="282"/>
    <cellStyle name="60% - Accent4 2" xfId="283"/>
    <cellStyle name="60% - Accent4 3" xfId="284"/>
    <cellStyle name="60% - Accent5 2" xfId="285"/>
    <cellStyle name="60% - Accent5 3" xfId="286"/>
    <cellStyle name="60% - Accent6 2" xfId="287"/>
    <cellStyle name="60% - Accent6 3" xfId="288"/>
    <cellStyle name="7" xfId="289"/>
    <cellStyle name="A¨­￠￢￠O [0]_C¡IAo_AoAUAy¡ÆeC¡I " xfId="290"/>
    <cellStyle name="A¨­￠￢￠O_AoAUAy¡ÆeC¡I " xfId="291"/>
    <cellStyle name="Abstimmung" xfId="292"/>
    <cellStyle name="AbstimmungLeer" xfId="293"/>
    <cellStyle name="ac" xfId="294"/>
    <cellStyle name="Accent1 2" xfId="295"/>
    <cellStyle name="Accent1 3" xfId="296"/>
    <cellStyle name="Accent2 2" xfId="297"/>
    <cellStyle name="Accent2 3" xfId="298"/>
    <cellStyle name="Accent3 2" xfId="299"/>
    <cellStyle name="Accent3 3" xfId="300"/>
    <cellStyle name="Accent4 2" xfId="301"/>
    <cellStyle name="Accent4 3" xfId="302"/>
    <cellStyle name="Accent5 2" xfId="303"/>
    <cellStyle name="Accent5 3" xfId="304"/>
    <cellStyle name="Accent6 2" xfId="305"/>
    <cellStyle name="Accent6 3" xfId="306"/>
    <cellStyle name="Accounting" xfId="307"/>
    <cellStyle name="active" xfId="308"/>
    <cellStyle name="active 10" xfId="309"/>
    <cellStyle name="active 11" xfId="310"/>
    <cellStyle name="active 12" xfId="311"/>
    <cellStyle name="active 13" xfId="312"/>
    <cellStyle name="active 14" xfId="313"/>
    <cellStyle name="active 15" xfId="314"/>
    <cellStyle name="active 16" xfId="315"/>
    <cellStyle name="active 17" xfId="316"/>
    <cellStyle name="active 18" xfId="317"/>
    <cellStyle name="active 2" xfId="318"/>
    <cellStyle name="active 3" xfId="319"/>
    <cellStyle name="active 4" xfId="320"/>
    <cellStyle name="active 5" xfId="321"/>
    <cellStyle name="active 6" xfId="322"/>
    <cellStyle name="active 7" xfId="323"/>
    <cellStyle name="active 8" xfId="324"/>
    <cellStyle name="active 9" xfId="325"/>
    <cellStyle name="add" xfId="326"/>
    <cellStyle name="add 10" xfId="327"/>
    <cellStyle name="add 11" xfId="328"/>
    <cellStyle name="add 12" xfId="329"/>
    <cellStyle name="add 13" xfId="330"/>
    <cellStyle name="add 14" xfId="331"/>
    <cellStyle name="add 15" xfId="332"/>
    <cellStyle name="add 16" xfId="333"/>
    <cellStyle name="add 17" xfId="334"/>
    <cellStyle name="add 18" xfId="335"/>
    <cellStyle name="add 2" xfId="336"/>
    <cellStyle name="add 3" xfId="337"/>
    <cellStyle name="add 4" xfId="338"/>
    <cellStyle name="add 5" xfId="339"/>
    <cellStyle name="add 6" xfId="340"/>
    <cellStyle name="add 7" xfId="341"/>
    <cellStyle name="add 8" xfId="342"/>
    <cellStyle name="add 9" xfId="343"/>
    <cellStyle name="AFE" xfId="344"/>
    <cellStyle name="AFE 10" xfId="345"/>
    <cellStyle name="AFE 11" xfId="346"/>
    <cellStyle name="AFE 12" xfId="347"/>
    <cellStyle name="AFE 13" xfId="348"/>
    <cellStyle name="AFE 14" xfId="349"/>
    <cellStyle name="AFE 15" xfId="350"/>
    <cellStyle name="AFE 16" xfId="351"/>
    <cellStyle name="AFE 17" xfId="352"/>
    <cellStyle name="AFE 18" xfId="353"/>
    <cellStyle name="AFE 2" xfId="354"/>
    <cellStyle name="AFE 3" xfId="355"/>
    <cellStyle name="AFE 4" xfId="356"/>
    <cellStyle name="AFE 5" xfId="357"/>
    <cellStyle name="AFE 6" xfId="358"/>
    <cellStyle name="AFE 7" xfId="359"/>
    <cellStyle name="AFE 8" xfId="360"/>
    <cellStyle name="AFE 9" xfId="361"/>
    <cellStyle name="ÀH«áªº¶W³sµ²" xfId="362"/>
    <cellStyle name="Aker Bullet" xfId="363"/>
    <cellStyle name="Aker Bullet 2" xfId="364"/>
    <cellStyle name="Aker Footnote" xfId="365"/>
    <cellStyle name="Aker Heading 1" xfId="366"/>
    <cellStyle name="Aker Heading 2" xfId="367"/>
    <cellStyle name="Aker Heading 3" xfId="368"/>
    <cellStyle name="Aker Heading 4" xfId="369"/>
    <cellStyle name="Aker Heading 5" xfId="370"/>
    <cellStyle name="Aker Table Bold" xfId="371"/>
    <cellStyle name="Aker Table Head" xfId="372"/>
    <cellStyle name="Aker Table Italic" xfId="373"/>
    <cellStyle name="Aker Table Normal" xfId="374"/>
    <cellStyle name="Aker Table Regular" xfId="375"/>
    <cellStyle name="Aker Table SubTotal" xfId="376"/>
    <cellStyle name="Aker Table Total" xfId="377"/>
    <cellStyle name="Angus" xfId="378"/>
    <cellStyle name="args.style" xfId="379"/>
    <cellStyle name="Array" xfId="380"/>
    <cellStyle name="Arreg" xfId="3267"/>
    <cellStyle name="B&amp;W" xfId="381"/>
    <cellStyle name="B&amp;Wbold" xfId="382"/>
    <cellStyle name="b0" xfId="383"/>
    <cellStyle name="b1" xfId="384"/>
    <cellStyle name="b1 2" xfId="385"/>
    <cellStyle name="b1 3" xfId="386"/>
    <cellStyle name="b2" xfId="387"/>
    <cellStyle name="b3" xfId="388"/>
    <cellStyle name="b4" xfId="389"/>
    <cellStyle name="Bad 2" xfId="390"/>
    <cellStyle name="Bad 3" xfId="391"/>
    <cellStyle name="Benutzer" xfId="392"/>
    <cellStyle name="Betrag" xfId="393"/>
    <cellStyle name="BetragS" xfId="394"/>
    <cellStyle name="BetragVorjahr" xfId="395"/>
    <cellStyle name="Beurteilung" xfId="396"/>
    <cellStyle name="Bewertung" xfId="397"/>
    <cellStyle name="BewertungE" xfId="398"/>
    <cellStyle name="BewertungS" xfId="399"/>
    <cellStyle name="Bezeichnung" xfId="400"/>
    <cellStyle name="BlackStrike" xfId="401"/>
    <cellStyle name="BlackText" xfId="402"/>
    <cellStyle name="Blank [$]" xfId="403"/>
    <cellStyle name="Blank [$] 10" xfId="404"/>
    <cellStyle name="Blank [$] 11" xfId="405"/>
    <cellStyle name="Blank [$] 12" xfId="406"/>
    <cellStyle name="Blank [$] 13" xfId="407"/>
    <cellStyle name="Blank [$] 14" xfId="408"/>
    <cellStyle name="Blank [$] 15" xfId="409"/>
    <cellStyle name="Blank [$] 16" xfId="410"/>
    <cellStyle name="Blank [$] 17" xfId="411"/>
    <cellStyle name="Blank [$] 18" xfId="412"/>
    <cellStyle name="Blank [$] 2" xfId="413"/>
    <cellStyle name="Blank [$] 3" xfId="414"/>
    <cellStyle name="Blank [$] 4" xfId="415"/>
    <cellStyle name="Blank [$] 5" xfId="416"/>
    <cellStyle name="Blank [$] 6" xfId="417"/>
    <cellStyle name="Blank [$] 7" xfId="418"/>
    <cellStyle name="Blank [$] 8" xfId="419"/>
    <cellStyle name="Blank [$] 9" xfId="420"/>
    <cellStyle name="Blank [%]" xfId="421"/>
    <cellStyle name="Blank [%] 10" xfId="422"/>
    <cellStyle name="Blank [%] 11" xfId="423"/>
    <cellStyle name="Blank [%] 12" xfId="424"/>
    <cellStyle name="Blank [%] 13" xfId="425"/>
    <cellStyle name="Blank [%] 14" xfId="426"/>
    <cellStyle name="Blank [%] 15" xfId="427"/>
    <cellStyle name="Blank [%] 16" xfId="428"/>
    <cellStyle name="Blank [%] 17" xfId="429"/>
    <cellStyle name="Blank [%] 18" xfId="430"/>
    <cellStyle name="Blank [%] 2" xfId="431"/>
    <cellStyle name="Blank [%] 3" xfId="432"/>
    <cellStyle name="Blank [%] 4" xfId="433"/>
    <cellStyle name="Blank [%] 5" xfId="434"/>
    <cellStyle name="Blank [%] 6" xfId="435"/>
    <cellStyle name="Blank [%] 7" xfId="436"/>
    <cellStyle name="Blank [%] 8" xfId="437"/>
    <cellStyle name="Blank [%] 9" xfId="438"/>
    <cellStyle name="Blank [,]" xfId="439"/>
    <cellStyle name="Blank [,] 10" xfId="440"/>
    <cellStyle name="Blank [,] 11" xfId="441"/>
    <cellStyle name="Blank [,] 12" xfId="442"/>
    <cellStyle name="Blank [,] 13" xfId="443"/>
    <cellStyle name="Blank [,] 14" xfId="444"/>
    <cellStyle name="Blank [,] 15" xfId="445"/>
    <cellStyle name="Blank [,] 16" xfId="446"/>
    <cellStyle name="Blank [,] 17" xfId="447"/>
    <cellStyle name="Blank [,] 18" xfId="448"/>
    <cellStyle name="Blank [,] 2" xfId="449"/>
    <cellStyle name="Blank [,] 3" xfId="450"/>
    <cellStyle name="Blank [,] 4" xfId="451"/>
    <cellStyle name="Blank [,] 5" xfId="452"/>
    <cellStyle name="Blank [,] 6" xfId="453"/>
    <cellStyle name="Blank [,] 7" xfId="454"/>
    <cellStyle name="Blank [,] 8" xfId="455"/>
    <cellStyle name="Blank [,] 9" xfId="456"/>
    <cellStyle name="Blank [1$]" xfId="457"/>
    <cellStyle name="Blank [1$] 10" xfId="458"/>
    <cellStyle name="Blank [1$] 11" xfId="459"/>
    <cellStyle name="Blank [1$] 12" xfId="460"/>
    <cellStyle name="Blank [1$] 13" xfId="461"/>
    <cellStyle name="Blank [1$] 14" xfId="462"/>
    <cellStyle name="Blank [1$] 15" xfId="463"/>
    <cellStyle name="Blank [1$] 16" xfId="464"/>
    <cellStyle name="Blank [1$] 17" xfId="465"/>
    <cellStyle name="Blank [1$] 18" xfId="466"/>
    <cellStyle name="Blank [1$] 2" xfId="467"/>
    <cellStyle name="Blank [1$] 3" xfId="468"/>
    <cellStyle name="Blank [1$] 4" xfId="469"/>
    <cellStyle name="Blank [1$] 5" xfId="470"/>
    <cellStyle name="Blank [1$] 6" xfId="471"/>
    <cellStyle name="Blank [1$] 7" xfId="472"/>
    <cellStyle name="Blank [1$] 8" xfId="473"/>
    <cellStyle name="Blank [1$] 9" xfId="474"/>
    <cellStyle name="Blank [1%]" xfId="475"/>
    <cellStyle name="Blank [1%] 10" xfId="476"/>
    <cellStyle name="Blank [1%] 11" xfId="477"/>
    <cellStyle name="Blank [1%] 12" xfId="478"/>
    <cellStyle name="Blank [1%] 13" xfId="479"/>
    <cellStyle name="Blank [1%] 14" xfId="480"/>
    <cellStyle name="Blank [1%] 15" xfId="481"/>
    <cellStyle name="Blank [1%] 16" xfId="482"/>
    <cellStyle name="Blank [1%] 17" xfId="483"/>
    <cellStyle name="Blank [1%] 18" xfId="484"/>
    <cellStyle name="Blank [1%] 2" xfId="485"/>
    <cellStyle name="Blank [1%] 3" xfId="486"/>
    <cellStyle name="Blank [1%] 4" xfId="487"/>
    <cellStyle name="Blank [1%] 5" xfId="488"/>
    <cellStyle name="Blank [1%] 6" xfId="489"/>
    <cellStyle name="Blank [1%] 7" xfId="490"/>
    <cellStyle name="Blank [1%] 8" xfId="491"/>
    <cellStyle name="Blank [1%] 9" xfId="492"/>
    <cellStyle name="Blank [1,]" xfId="493"/>
    <cellStyle name="Blank [1,] 10" xfId="494"/>
    <cellStyle name="Blank [1,] 11" xfId="495"/>
    <cellStyle name="Blank [1,] 12" xfId="496"/>
    <cellStyle name="Blank [1,] 13" xfId="497"/>
    <cellStyle name="Blank [1,] 14" xfId="498"/>
    <cellStyle name="Blank [1,] 15" xfId="499"/>
    <cellStyle name="Blank [1,] 16" xfId="500"/>
    <cellStyle name="Blank [1,] 17" xfId="501"/>
    <cellStyle name="Blank [1,] 18" xfId="502"/>
    <cellStyle name="Blank [1,] 2" xfId="503"/>
    <cellStyle name="Blank [1,] 3" xfId="504"/>
    <cellStyle name="Blank [1,] 4" xfId="505"/>
    <cellStyle name="Blank [1,] 5" xfId="506"/>
    <cellStyle name="Blank [1,] 6" xfId="507"/>
    <cellStyle name="Blank [1,] 7" xfId="508"/>
    <cellStyle name="Blank [1,] 8" xfId="509"/>
    <cellStyle name="Blank [1,] 9" xfId="510"/>
    <cellStyle name="Blank [2$]" xfId="511"/>
    <cellStyle name="Blank [2$] 10" xfId="512"/>
    <cellStyle name="Blank [2$] 11" xfId="513"/>
    <cellStyle name="Blank [2$] 12" xfId="514"/>
    <cellStyle name="Blank [2$] 13" xfId="515"/>
    <cellStyle name="Blank [2$] 14" xfId="516"/>
    <cellStyle name="Blank [2$] 15" xfId="517"/>
    <cellStyle name="Blank [2$] 16" xfId="518"/>
    <cellStyle name="Blank [2$] 17" xfId="519"/>
    <cellStyle name="Blank [2$] 18" xfId="520"/>
    <cellStyle name="Blank [2$] 2" xfId="521"/>
    <cellStyle name="Blank [2$] 3" xfId="522"/>
    <cellStyle name="Blank [2$] 4" xfId="523"/>
    <cellStyle name="Blank [2$] 5" xfId="524"/>
    <cellStyle name="Blank [2$] 6" xfId="525"/>
    <cellStyle name="Blank [2$] 7" xfId="526"/>
    <cellStyle name="Blank [2$] 8" xfId="527"/>
    <cellStyle name="Blank [2$] 9" xfId="528"/>
    <cellStyle name="Blank [2%]" xfId="529"/>
    <cellStyle name="Blank [2%] 10" xfId="530"/>
    <cellStyle name="Blank [2%] 11" xfId="531"/>
    <cellStyle name="Blank [2%] 12" xfId="532"/>
    <cellStyle name="Blank [2%] 13" xfId="533"/>
    <cellStyle name="Blank [2%] 14" xfId="534"/>
    <cellStyle name="Blank [2%] 15" xfId="535"/>
    <cellStyle name="Blank [2%] 16" xfId="536"/>
    <cellStyle name="Blank [2%] 17" xfId="537"/>
    <cellStyle name="Blank [2%] 18" xfId="538"/>
    <cellStyle name="Blank [2%] 2" xfId="539"/>
    <cellStyle name="Blank [2%] 3" xfId="540"/>
    <cellStyle name="Blank [2%] 4" xfId="541"/>
    <cellStyle name="Blank [2%] 5" xfId="542"/>
    <cellStyle name="Blank [2%] 6" xfId="543"/>
    <cellStyle name="Blank [2%] 7" xfId="544"/>
    <cellStyle name="Blank [2%] 8" xfId="545"/>
    <cellStyle name="Blank [2%] 9" xfId="546"/>
    <cellStyle name="Blank [2,]" xfId="547"/>
    <cellStyle name="Blank [2,] 10" xfId="548"/>
    <cellStyle name="Blank [2,] 11" xfId="549"/>
    <cellStyle name="Blank [2,] 12" xfId="550"/>
    <cellStyle name="Blank [2,] 13" xfId="551"/>
    <cellStyle name="Blank [2,] 14" xfId="552"/>
    <cellStyle name="Blank [2,] 15" xfId="553"/>
    <cellStyle name="Blank [2,] 16" xfId="554"/>
    <cellStyle name="Blank [2,] 17" xfId="555"/>
    <cellStyle name="Blank [2,] 18" xfId="556"/>
    <cellStyle name="Blank [2,] 2" xfId="557"/>
    <cellStyle name="Blank [2,] 3" xfId="558"/>
    <cellStyle name="Blank [2,] 4" xfId="559"/>
    <cellStyle name="Blank [2,] 5" xfId="560"/>
    <cellStyle name="Blank [2,] 6" xfId="561"/>
    <cellStyle name="Blank [2,] 7" xfId="562"/>
    <cellStyle name="Blank [2,] 8" xfId="563"/>
    <cellStyle name="Blank [2,] 9" xfId="564"/>
    <cellStyle name="BoldText" xfId="565"/>
    <cellStyle name="Bolivars" xfId="566"/>
    <cellStyle name="Border" xfId="567"/>
    <cellStyle name="c" xfId="568"/>
    <cellStyle name="c 10" xfId="569"/>
    <cellStyle name="c 11" xfId="570"/>
    <cellStyle name="c 12" xfId="571"/>
    <cellStyle name="c 13" xfId="572"/>
    <cellStyle name="c 14" xfId="573"/>
    <cellStyle name="c 15" xfId="574"/>
    <cellStyle name="c 16" xfId="575"/>
    <cellStyle name="c 17" xfId="576"/>
    <cellStyle name="c 18" xfId="577"/>
    <cellStyle name="c 2" xfId="578"/>
    <cellStyle name="c 3" xfId="579"/>
    <cellStyle name="c 4" xfId="580"/>
    <cellStyle name="c 5" xfId="581"/>
    <cellStyle name="c 6" xfId="582"/>
    <cellStyle name="c 7" xfId="583"/>
    <cellStyle name="c 8" xfId="584"/>
    <cellStyle name="c 9" xfId="585"/>
    <cellStyle name="c0" xfId="586"/>
    <cellStyle name="c0'" xfId="587"/>
    <cellStyle name="c0-" xfId="588"/>
    <cellStyle name="c0' 10" xfId="589"/>
    <cellStyle name="c0' 11" xfId="590"/>
    <cellStyle name="c0' 12" xfId="591"/>
    <cellStyle name="c0' 13" xfId="592"/>
    <cellStyle name="c0' 14" xfId="593"/>
    <cellStyle name="c0' 15" xfId="594"/>
    <cellStyle name="c0' 16" xfId="595"/>
    <cellStyle name="c0' 17" xfId="596"/>
    <cellStyle name="c0' 18" xfId="597"/>
    <cellStyle name="c0' 2" xfId="598"/>
    <cellStyle name="c0' 3" xfId="599"/>
    <cellStyle name="c0' 4" xfId="600"/>
    <cellStyle name="c0' 5" xfId="601"/>
    <cellStyle name="c0' 6" xfId="602"/>
    <cellStyle name="c0' 7" xfId="603"/>
    <cellStyle name="c0' 8" xfId="604"/>
    <cellStyle name="c0' 9" xfId="605"/>
    <cellStyle name="c0]" xfId="606"/>
    <cellStyle name="c09" xfId="607"/>
    <cellStyle name="c1" xfId="608"/>
    <cellStyle name="c2" xfId="609"/>
    <cellStyle name="c22" xfId="610"/>
    <cellStyle name="c22 10" xfId="611"/>
    <cellStyle name="c22 11" xfId="612"/>
    <cellStyle name="c22 12" xfId="613"/>
    <cellStyle name="c22 13" xfId="614"/>
    <cellStyle name="c22 14" xfId="615"/>
    <cellStyle name="c22 15" xfId="616"/>
    <cellStyle name="c22 16" xfId="617"/>
    <cellStyle name="c22 17" xfId="618"/>
    <cellStyle name="c22 18" xfId="619"/>
    <cellStyle name="c22 2" xfId="620"/>
    <cellStyle name="c22 3" xfId="621"/>
    <cellStyle name="c22 4" xfId="622"/>
    <cellStyle name="c22 5" xfId="623"/>
    <cellStyle name="c22 6" xfId="624"/>
    <cellStyle name="c22 7" xfId="625"/>
    <cellStyle name="c22 8" xfId="626"/>
    <cellStyle name="c22 9" xfId="627"/>
    <cellStyle name="c2x" xfId="628"/>
    <cellStyle name="c2x 10" xfId="629"/>
    <cellStyle name="c2x 11" xfId="630"/>
    <cellStyle name="c2x 12" xfId="631"/>
    <cellStyle name="c2x 13" xfId="632"/>
    <cellStyle name="c2x 14" xfId="633"/>
    <cellStyle name="c2x 15" xfId="634"/>
    <cellStyle name="c2x 16" xfId="635"/>
    <cellStyle name="c2x 17" xfId="636"/>
    <cellStyle name="c2x 18" xfId="637"/>
    <cellStyle name="c2x 2" xfId="638"/>
    <cellStyle name="c2x 3" xfId="639"/>
    <cellStyle name="c2x 4" xfId="640"/>
    <cellStyle name="c2x 5" xfId="641"/>
    <cellStyle name="c2x 6" xfId="642"/>
    <cellStyle name="c2x 7" xfId="643"/>
    <cellStyle name="c2x 8" xfId="644"/>
    <cellStyle name="c2x 9" xfId="645"/>
    <cellStyle name="c3" xfId="646"/>
    <cellStyle name="Cabecera 1" xfId="647"/>
    <cellStyle name="Cabecera 2" xfId="648"/>
    <cellStyle name="Calc Currency (0)" xfId="649"/>
    <cellStyle name="Calculation 2" xfId="650"/>
    <cellStyle name="Calculation 3" xfId="651"/>
    <cellStyle name="Check Cell 2" xfId="652"/>
    <cellStyle name="Check Cell 3" xfId="653"/>
    <cellStyle name="co" xfId="654"/>
    <cellStyle name="co 10" xfId="655"/>
    <cellStyle name="co 11" xfId="656"/>
    <cellStyle name="co 12" xfId="657"/>
    <cellStyle name="co 13" xfId="658"/>
    <cellStyle name="co 14" xfId="659"/>
    <cellStyle name="co 15" xfId="660"/>
    <cellStyle name="co 16" xfId="661"/>
    <cellStyle name="co 17" xfId="662"/>
    <cellStyle name="co 18" xfId="663"/>
    <cellStyle name="co 2" xfId="664"/>
    <cellStyle name="co 3" xfId="665"/>
    <cellStyle name="co 4" xfId="666"/>
    <cellStyle name="co 5" xfId="667"/>
    <cellStyle name="co 6" xfId="668"/>
    <cellStyle name="co 7" xfId="669"/>
    <cellStyle name="co 8" xfId="670"/>
    <cellStyle name="co 9" xfId="671"/>
    <cellStyle name="Code" xfId="672"/>
    <cellStyle name="Col Heads" xfId="673"/>
    <cellStyle name="Col Heads 2" xfId="674"/>
    <cellStyle name="Col Heads 3" xfId="675"/>
    <cellStyle name="Collegamento ipertestuale" xfId="676"/>
    <cellStyle name="Comma  - Style1" xfId="677"/>
    <cellStyle name="Comma  - Style1 10" xfId="678"/>
    <cellStyle name="Comma  - Style1 11" xfId="679"/>
    <cellStyle name="Comma  - Style1 12" xfId="680"/>
    <cellStyle name="Comma  - Style1 13" xfId="681"/>
    <cellStyle name="Comma  - Style1 14" xfId="682"/>
    <cellStyle name="Comma  - Style1 15" xfId="683"/>
    <cellStyle name="Comma  - Style1 16" xfId="684"/>
    <cellStyle name="Comma  - Style1 17" xfId="685"/>
    <cellStyle name="Comma  - Style1 18" xfId="686"/>
    <cellStyle name="Comma  - Style1 2" xfId="687"/>
    <cellStyle name="Comma  - Style1 3" xfId="688"/>
    <cellStyle name="Comma  - Style1 4" xfId="689"/>
    <cellStyle name="Comma  - Style1 5" xfId="690"/>
    <cellStyle name="Comma  - Style1 6" xfId="691"/>
    <cellStyle name="Comma  - Style1 7" xfId="692"/>
    <cellStyle name="Comma  - Style1 8" xfId="693"/>
    <cellStyle name="Comma  - Style1 9" xfId="694"/>
    <cellStyle name="Comma  - Style1_ENG " xfId="695"/>
    <cellStyle name="Comma  - Style2" xfId="696"/>
    <cellStyle name="Comma  - Style2 10" xfId="697"/>
    <cellStyle name="Comma  - Style2 11" xfId="698"/>
    <cellStyle name="Comma  - Style2 12" xfId="699"/>
    <cellStyle name="Comma  - Style2 13" xfId="700"/>
    <cellStyle name="Comma  - Style2 14" xfId="701"/>
    <cellStyle name="Comma  - Style2 15" xfId="702"/>
    <cellStyle name="Comma  - Style2 16" xfId="703"/>
    <cellStyle name="Comma  - Style2 17" xfId="704"/>
    <cellStyle name="Comma  - Style2 18" xfId="705"/>
    <cellStyle name="Comma  - Style2 2" xfId="706"/>
    <cellStyle name="Comma  - Style2 3" xfId="707"/>
    <cellStyle name="Comma  - Style2 4" xfId="708"/>
    <cellStyle name="Comma  - Style2 5" xfId="709"/>
    <cellStyle name="Comma  - Style2 6" xfId="710"/>
    <cellStyle name="Comma  - Style2 7" xfId="711"/>
    <cellStyle name="Comma  - Style2 8" xfId="712"/>
    <cellStyle name="Comma  - Style2 9" xfId="713"/>
    <cellStyle name="Comma  - Style2_ENG " xfId="714"/>
    <cellStyle name="Comma  - Style3" xfId="715"/>
    <cellStyle name="Comma  - Style3 10" xfId="716"/>
    <cellStyle name="Comma  - Style3 11" xfId="717"/>
    <cellStyle name="Comma  - Style3 12" xfId="718"/>
    <cellStyle name="Comma  - Style3 13" xfId="719"/>
    <cellStyle name="Comma  - Style3 14" xfId="720"/>
    <cellStyle name="Comma  - Style3 15" xfId="721"/>
    <cellStyle name="Comma  - Style3 16" xfId="722"/>
    <cellStyle name="Comma  - Style3 17" xfId="723"/>
    <cellStyle name="Comma  - Style3 18" xfId="724"/>
    <cellStyle name="Comma  - Style3 2" xfId="725"/>
    <cellStyle name="Comma  - Style3 3" xfId="726"/>
    <cellStyle name="Comma  - Style3 4" xfId="727"/>
    <cellStyle name="Comma  - Style3 5" xfId="728"/>
    <cellStyle name="Comma  - Style3 6" xfId="729"/>
    <cellStyle name="Comma  - Style3 7" xfId="730"/>
    <cellStyle name="Comma  - Style3 8" xfId="731"/>
    <cellStyle name="Comma  - Style3 9" xfId="732"/>
    <cellStyle name="Comma  - Style3_ENG " xfId="733"/>
    <cellStyle name="Comma  - Style4" xfId="734"/>
    <cellStyle name="Comma  - Style4 10" xfId="735"/>
    <cellStyle name="Comma  - Style4 11" xfId="736"/>
    <cellStyle name="Comma  - Style4 12" xfId="737"/>
    <cellStyle name="Comma  - Style4 13" xfId="738"/>
    <cellStyle name="Comma  - Style4 14" xfId="739"/>
    <cellStyle name="Comma  - Style4 15" xfId="740"/>
    <cellStyle name="Comma  - Style4 16" xfId="741"/>
    <cellStyle name="Comma  - Style4 17" xfId="742"/>
    <cellStyle name="Comma  - Style4 18" xfId="743"/>
    <cellStyle name="Comma  - Style4 2" xfId="744"/>
    <cellStyle name="Comma  - Style4 3" xfId="745"/>
    <cellStyle name="Comma  - Style4 4" xfId="746"/>
    <cellStyle name="Comma  - Style4 5" xfId="747"/>
    <cellStyle name="Comma  - Style4 6" xfId="748"/>
    <cellStyle name="Comma  - Style4 7" xfId="749"/>
    <cellStyle name="Comma  - Style4 8" xfId="750"/>
    <cellStyle name="Comma  - Style4 9" xfId="751"/>
    <cellStyle name="Comma  - Style4_ENG " xfId="752"/>
    <cellStyle name="Comma  - Style5" xfId="753"/>
    <cellStyle name="Comma  - Style5 10" xfId="754"/>
    <cellStyle name="Comma  - Style5 11" xfId="755"/>
    <cellStyle name="Comma  - Style5 12" xfId="756"/>
    <cellStyle name="Comma  - Style5 13" xfId="757"/>
    <cellStyle name="Comma  - Style5 14" xfId="758"/>
    <cellStyle name="Comma  - Style5 15" xfId="759"/>
    <cellStyle name="Comma  - Style5 16" xfId="760"/>
    <cellStyle name="Comma  - Style5 17" xfId="761"/>
    <cellStyle name="Comma  - Style5 18" xfId="762"/>
    <cellStyle name="Comma  - Style5 2" xfId="763"/>
    <cellStyle name="Comma  - Style5 3" xfId="764"/>
    <cellStyle name="Comma  - Style5 4" xfId="765"/>
    <cellStyle name="Comma  - Style5 5" xfId="766"/>
    <cellStyle name="Comma  - Style5 6" xfId="767"/>
    <cellStyle name="Comma  - Style5 7" xfId="768"/>
    <cellStyle name="Comma  - Style5 8" xfId="769"/>
    <cellStyle name="Comma  - Style5 9" xfId="770"/>
    <cellStyle name="Comma  - Style5_ENG " xfId="771"/>
    <cellStyle name="Comma  - Style6" xfId="772"/>
    <cellStyle name="Comma  - Style6 10" xfId="773"/>
    <cellStyle name="Comma  - Style6 11" xfId="774"/>
    <cellStyle name="Comma  - Style6 12" xfId="775"/>
    <cellStyle name="Comma  - Style6 13" xfId="776"/>
    <cellStyle name="Comma  - Style6 14" xfId="777"/>
    <cellStyle name="Comma  - Style6 15" xfId="778"/>
    <cellStyle name="Comma  - Style6 16" xfId="779"/>
    <cellStyle name="Comma  - Style6 17" xfId="780"/>
    <cellStyle name="Comma  - Style6 18" xfId="781"/>
    <cellStyle name="Comma  - Style6 2" xfId="782"/>
    <cellStyle name="Comma  - Style6 3" xfId="783"/>
    <cellStyle name="Comma  - Style6 4" xfId="784"/>
    <cellStyle name="Comma  - Style6 5" xfId="785"/>
    <cellStyle name="Comma  - Style6 6" xfId="786"/>
    <cellStyle name="Comma  - Style6 7" xfId="787"/>
    <cellStyle name="Comma  - Style6 8" xfId="788"/>
    <cellStyle name="Comma  - Style6 9" xfId="789"/>
    <cellStyle name="Comma  - Style6_ENG " xfId="790"/>
    <cellStyle name="Comma  - Style7" xfId="791"/>
    <cellStyle name="Comma  - Style7 10" xfId="792"/>
    <cellStyle name="Comma  - Style7 11" xfId="793"/>
    <cellStyle name="Comma  - Style7 12" xfId="794"/>
    <cellStyle name="Comma  - Style7 13" xfId="795"/>
    <cellStyle name="Comma  - Style7 14" xfId="796"/>
    <cellStyle name="Comma  - Style7 15" xfId="797"/>
    <cellStyle name="Comma  - Style7 16" xfId="798"/>
    <cellStyle name="Comma  - Style7 17" xfId="799"/>
    <cellStyle name="Comma  - Style7 18" xfId="800"/>
    <cellStyle name="Comma  - Style7 2" xfId="801"/>
    <cellStyle name="Comma  - Style7 3" xfId="802"/>
    <cellStyle name="Comma  - Style7 4" xfId="803"/>
    <cellStyle name="Comma  - Style7 5" xfId="804"/>
    <cellStyle name="Comma  - Style7 6" xfId="805"/>
    <cellStyle name="Comma  - Style7 7" xfId="806"/>
    <cellStyle name="Comma  - Style7 8" xfId="807"/>
    <cellStyle name="Comma  - Style7 9" xfId="808"/>
    <cellStyle name="Comma  - Style7_ENG " xfId="809"/>
    <cellStyle name="Comma  - Style8" xfId="810"/>
    <cellStyle name="Comma  - Style8 10" xfId="811"/>
    <cellStyle name="Comma  - Style8 11" xfId="812"/>
    <cellStyle name="Comma  - Style8 12" xfId="813"/>
    <cellStyle name="Comma  - Style8 13" xfId="814"/>
    <cellStyle name="Comma  - Style8 14" xfId="815"/>
    <cellStyle name="Comma  - Style8 15" xfId="816"/>
    <cellStyle name="Comma  - Style8 16" xfId="817"/>
    <cellStyle name="Comma  - Style8 17" xfId="818"/>
    <cellStyle name="Comma  - Style8 18" xfId="819"/>
    <cellStyle name="Comma  - Style8 2" xfId="820"/>
    <cellStyle name="Comma  - Style8 3" xfId="821"/>
    <cellStyle name="Comma  - Style8 4" xfId="822"/>
    <cellStyle name="Comma  - Style8 5" xfId="823"/>
    <cellStyle name="Comma  - Style8 6" xfId="824"/>
    <cellStyle name="Comma  - Style8 7" xfId="825"/>
    <cellStyle name="Comma  - Style8 8" xfId="826"/>
    <cellStyle name="Comma  - Style8 9" xfId="827"/>
    <cellStyle name="Comma  - Style8_ENG " xfId="828"/>
    <cellStyle name="Comma (0,0)" xfId="829"/>
    <cellStyle name="Comma (0,0) -" xfId="830"/>
    <cellStyle name="Comma (0,0) incl." xfId="831"/>
    <cellStyle name="Comma (0,0) N/A" xfId="832"/>
    <cellStyle name="Comma (0,0) TBD" xfId="833"/>
    <cellStyle name="Comma (0,0) TBD-" xfId="834"/>
    <cellStyle name="Comma (0,00)" xfId="835"/>
    <cellStyle name="Comma (0,00) -" xfId="836"/>
    <cellStyle name="Comma (0,00) incl." xfId="837"/>
    <cellStyle name="Comma (0,00) N/A" xfId="838"/>
    <cellStyle name="Comma (0,00) TBD" xfId="839"/>
    <cellStyle name="Comma (0,00) TBD-" xfId="840"/>
    <cellStyle name="Comma (0,000)" xfId="841"/>
    <cellStyle name="Comma (0,000) -" xfId="842"/>
    <cellStyle name="Comma (0,000) incl." xfId="843"/>
    <cellStyle name="Comma (0,000) N/A" xfId="844"/>
    <cellStyle name="Comma (0,000) TBD" xfId="845"/>
    <cellStyle name="Comma (0,000) TBD-" xfId="846"/>
    <cellStyle name="COMMA (2)" xfId="847"/>
    <cellStyle name="Comma [0] -" xfId="848"/>
    <cellStyle name="Comma [0] incl." xfId="849"/>
    <cellStyle name="Comma [0] N/A" xfId="850"/>
    <cellStyle name="Comma [0] TBD" xfId="851"/>
    <cellStyle name="Comma [0] TBD-" xfId="852"/>
    <cellStyle name="Comma [0]; --" xfId="853"/>
    <cellStyle name="Comma [1]" xfId="854"/>
    <cellStyle name="Comma [1] 10" xfId="855"/>
    <cellStyle name="Comma [1] 11" xfId="856"/>
    <cellStyle name="Comma [1] 12" xfId="857"/>
    <cellStyle name="Comma [1] 13" xfId="858"/>
    <cellStyle name="Comma [1] 14" xfId="859"/>
    <cellStyle name="Comma [1] 15" xfId="860"/>
    <cellStyle name="Comma [1] 16" xfId="861"/>
    <cellStyle name="Comma [1] 17" xfId="862"/>
    <cellStyle name="Comma [1] 18" xfId="863"/>
    <cellStyle name="Comma [1] 2" xfId="864"/>
    <cellStyle name="Comma [1] 3" xfId="865"/>
    <cellStyle name="Comma [1] 4" xfId="866"/>
    <cellStyle name="Comma [1] 5" xfId="867"/>
    <cellStyle name="Comma [1] 6" xfId="868"/>
    <cellStyle name="Comma [1] 7" xfId="869"/>
    <cellStyle name="Comma [1] 8" xfId="870"/>
    <cellStyle name="Comma [1] 9" xfId="871"/>
    <cellStyle name="Comma [2]" xfId="872"/>
    <cellStyle name="Comma [2] 10" xfId="873"/>
    <cellStyle name="Comma [2] 11" xfId="874"/>
    <cellStyle name="Comma [2] 12" xfId="875"/>
    <cellStyle name="Comma [2] 13" xfId="876"/>
    <cellStyle name="Comma [2] 14" xfId="877"/>
    <cellStyle name="Comma [2] 15" xfId="878"/>
    <cellStyle name="Comma [2] 16" xfId="879"/>
    <cellStyle name="Comma [2] 17" xfId="880"/>
    <cellStyle name="Comma [2] 18" xfId="881"/>
    <cellStyle name="Comma [2] 2" xfId="882"/>
    <cellStyle name="Comma [2] 3" xfId="883"/>
    <cellStyle name="Comma [2] 4" xfId="884"/>
    <cellStyle name="Comma [2] 5" xfId="885"/>
    <cellStyle name="Comma [2] 6" xfId="886"/>
    <cellStyle name="Comma [2] 7" xfId="887"/>
    <cellStyle name="Comma [2] 8" xfId="888"/>
    <cellStyle name="Comma [2] 9" xfId="889"/>
    <cellStyle name="Comma [3]" xfId="890"/>
    <cellStyle name="Comma 0" xfId="891"/>
    <cellStyle name="Comma 10" xfId="892"/>
    <cellStyle name="Comma 11" xfId="893"/>
    <cellStyle name="Comma 2" xfId="894"/>
    <cellStyle name="Comma 2 2" xfId="895"/>
    <cellStyle name="Comma 2_ENG " xfId="896"/>
    <cellStyle name="Comma 3" xfId="897"/>
    <cellStyle name="Comma 4" xfId="898"/>
    <cellStyle name="Comma 5" xfId="899"/>
    <cellStyle name="Comma 6" xfId="900"/>
    <cellStyle name="Comma 7" xfId="901"/>
    <cellStyle name="Comma 8" xfId="902"/>
    <cellStyle name="Comma 9" xfId="903"/>
    <cellStyle name="comma zerodec" xfId="904"/>
    <cellStyle name="Comma,0" xfId="905"/>
    <cellStyle name="Comma,1" xfId="906"/>
    <cellStyle name="Comma,2" xfId="907"/>
    <cellStyle name="Comma0" xfId="908"/>
    <cellStyle name="Comma0 - Style3" xfId="909"/>
    <cellStyle name="Comma1 - Style1" xfId="910"/>
    <cellStyle name="comma-d" xfId="911"/>
    <cellStyle name="comma-d 10" xfId="912"/>
    <cellStyle name="comma-d 11" xfId="913"/>
    <cellStyle name="comma-d 12" xfId="914"/>
    <cellStyle name="comma-d 13" xfId="915"/>
    <cellStyle name="comma-d 14" xfId="916"/>
    <cellStyle name="comma-d 15" xfId="917"/>
    <cellStyle name="comma-d 16" xfId="918"/>
    <cellStyle name="comma-d 17" xfId="919"/>
    <cellStyle name="comma-d 18" xfId="920"/>
    <cellStyle name="comma-d 2" xfId="921"/>
    <cellStyle name="comma-d 3" xfId="922"/>
    <cellStyle name="comma-d 4" xfId="923"/>
    <cellStyle name="comma-d 5" xfId="924"/>
    <cellStyle name="comma-d 6" xfId="925"/>
    <cellStyle name="comma-d 7" xfId="926"/>
    <cellStyle name="comma-d 8" xfId="927"/>
    <cellStyle name="comma-d 9" xfId="928"/>
    <cellStyle name="Copied" xfId="929"/>
    <cellStyle name="Curren - Style4" xfId="930"/>
    <cellStyle name="Currency (0)" xfId="931"/>
    <cellStyle name="Currency (0) -" xfId="932"/>
    <cellStyle name="Currency (0) incl." xfId="933"/>
    <cellStyle name="Currency (0) N/A" xfId="934"/>
    <cellStyle name="Currency (0) TBD" xfId="935"/>
    <cellStyle name="Currency (0) TBD-" xfId="936"/>
    <cellStyle name="Currency [0,0]" xfId="937"/>
    <cellStyle name="Currency [0,0] -" xfId="938"/>
    <cellStyle name="Currency [0,0] incl." xfId="939"/>
    <cellStyle name="Currency [0,0] N/A" xfId="940"/>
    <cellStyle name="Currency [0,0] TBD" xfId="941"/>
    <cellStyle name="Currency [0,0] TBD-" xfId="942"/>
    <cellStyle name="Currency [0,00]" xfId="943"/>
    <cellStyle name="Currency [0,00] -" xfId="944"/>
    <cellStyle name="Currency [0,00] incl." xfId="945"/>
    <cellStyle name="Currency [0,00] N/A" xfId="946"/>
    <cellStyle name="Currency [0,00] TBD" xfId="947"/>
    <cellStyle name="Currency [0,00] TBD-" xfId="948"/>
    <cellStyle name="Currency [0,000]" xfId="949"/>
    <cellStyle name="Currency [0,000] -" xfId="950"/>
    <cellStyle name="Currency [0,000] incl." xfId="951"/>
    <cellStyle name="Currency [0,000] N/A" xfId="952"/>
    <cellStyle name="Currency [0,000] TBD" xfId="953"/>
    <cellStyle name="Currency [0,000] TBD-" xfId="954"/>
    <cellStyle name="Currency [0]; --" xfId="955"/>
    <cellStyle name="Currency [1]" xfId="956"/>
    <cellStyle name="Currency [1] 10" xfId="957"/>
    <cellStyle name="Currency [1] 11" xfId="958"/>
    <cellStyle name="Currency [1] 12" xfId="959"/>
    <cellStyle name="Currency [1] 13" xfId="960"/>
    <cellStyle name="Currency [1] 14" xfId="961"/>
    <cellStyle name="Currency [1] 15" xfId="962"/>
    <cellStyle name="Currency [1] 16" xfId="963"/>
    <cellStyle name="Currency [1] 17" xfId="964"/>
    <cellStyle name="Currency [1] 18" xfId="965"/>
    <cellStyle name="Currency [1] 2" xfId="966"/>
    <cellStyle name="Currency [1] 3" xfId="967"/>
    <cellStyle name="Currency [1] 4" xfId="968"/>
    <cellStyle name="Currency [1] 5" xfId="969"/>
    <cellStyle name="Currency [1] 6" xfId="970"/>
    <cellStyle name="Currency [1] 7" xfId="971"/>
    <cellStyle name="Currency [1] 8" xfId="972"/>
    <cellStyle name="Currency [1] 9" xfId="973"/>
    <cellStyle name="Currency [2]" xfId="974"/>
    <cellStyle name="Currency [2] 10" xfId="975"/>
    <cellStyle name="Currency [2] 11" xfId="976"/>
    <cellStyle name="Currency [2] 12" xfId="977"/>
    <cellStyle name="Currency [2] 13" xfId="978"/>
    <cellStyle name="Currency [2] 14" xfId="979"/>
    <cellStyle name="Currency [2] 15" xfId="980"/>
    <cellStyle name="Currency [2] 16" xfId="981"/>
    <cellStyle name="Currency [2] 17" xfId="982"/>
    <cellStyle name="Currency [2] 18" xfId="983"/>
    <cellStyle name="Currency [2] 2" xfId="984"/>
    <cellStyle name="Currency [2] 3" xfId="985"/>
    <cellStyle name="Currency [2] 4" xfId="986"/>
    <cellStyle name="Currency [2] 5" xfId="987"/>
    <cellStyle name="Currency [2] 6" xfId="988"/>
    <cellStyle name="Currency [2] 7" xfId="989"/>
    <cellStyle name="Currency [2] 8" xfId="990"/>
    <cellStyle name="Currency [2] 9" xfId="991"/>
    <cellStyle name="Currency [3]" xfId="992"/>
    <cellStyle name="Currency [3] 10" xfId="993"/>
    <cellStyle name="Currency [3] 11" xfId="994"/>
    <cellStyle name="Currency [3] 12" xfId="995"/>
    <cellStyle name="Currency [3] 13" xfId="996"/>
    <cellStyle name="Currency [3] 14" xfId="997"/>
    <cellStyle name="Currency [3] 15" xfId="998"/>
    <cellStyle name="Currency [3] 16" xfId="999"/>
    <cellStyle name="Currency [3] 17" xfId="1000"/>
    <cellStyle name="Currency [3] 18" xfId="1001"/>
    <cellStyle name="Currency [3] 2" xfId="1002"/>
    <cellStyle name="Currency [3] 3" xfId="1003"/>
    <cellStyle name="Currency [3] 4" xfId="1004"/>
    <cellStyle name="Currency [3] 5" xfId="1005"/>
    <cellStyle name="Currency [3] 6" xfId="1006"/>
    <cellStyle name="Currency [3] 7" xfId="1007"/>
    <cellStyle name="Currency [3] 8" xfId="1008"/>
    <cellStyle name="Currency [3] 9" xfId="1009"/>
    <cellStyle name="Currency 0" xfId="1010"/>
    <cellStyle name="Currency 10" xfId="1011"/>
    <cellStyle name="Currency 11" xfId="1012"/>
    <cellStyle name="Currency 12" xfId="1013"/>
    <cellStyle name="Currency 13" xfId="1014"/>
    <cellStyle name="Currency 14" xfId="1015"/>
    <cellStyle name="Currency 15" xfId="1016"/>
    <cellStyle name="Currency 2" xfId="1017"/>
    <cellStyle name="Currency 2 2" xfId="1018"/>
    <cellStyle name="Currency 3" xfId="1019"/>
    <cellStyle name="Currency 4" xfId="1020"/>
    <cellStyle name="Currency 5" xfId="1021"/>
    <cellStyle name="Currency 6" xfId="1022"/>
    <cellStyle name="Currency 7" xfId="1023"/>
    <cellStyle name="Currency 8" xfId="1024"/>
    <cellStyle name="Currency 9" xfId="1025"/>
    <cellStyle name="Currency,0" xfId="1026"/>
    <cellStyle name="Currency,2" xfId="1027"/>
    <cellStyle name="Currency0" xfId="1028"/>
    <cellStyle name="Currency1" xfId="1029"/>
    <cellStyle name="Date" xfId="1030"/>
    <cellStyle name="Date [D-M-Y]" xfId="1031"/>
    <cellStyle name="Date [D-M-Y] 10" xfId="1032"/>
    <cellStyle name="Date [D-M-Y] 11" xfId="1033"/>
    <cellStyle name="Date [D-M-Y] 12" xfId="1034"/>
    <cellStyle name="Date [D-M-Y] 13" xfId="1035"/>
    <cellStyle name="Date [D-M-Y] 14" xfId="1036"/>
    <cellStyle name="Date [D-M-Y] 15" xfId="1037"/>
    <cellStyle name="Date [D-M-Y] 16" xfId="1038"/>
    <cellStyle name="Date [D-M-Y] 17" xfId="1039"/>
    <cellStyle name="Date [D-M-Y] 18" xfId="1040"/>
    <cellStyle name="Date [D-M-Y] 2" xfId="1041"/>
    <cellStyle name="Date [D-M-Y] 3" xfId="1042"/>
    <cellStyle name="Date [D-M-Y] 4" xfId="1043"/>
    <cellStyle name="Date [D-M-Y] 5" xfId="1044"/>
    <cellStyle name="Date [D-M-Y] 6" xfId="1045"/>
    <cellStyle name="Date [D-M-Y] 7" xfId="1046"/>
    <cellStyle name="Date [D-M-Y] 8" xfId="1047"/>
    <cellStyle name="Date [D-M-Y] 9" xfId="1048"/>
    <cellStyle name="Date [M/D/Y]" xfId="1049"/>
    <cellStyle name="Date [M/D/Y] 10" xfId="1050"/>
    <cellStyle name="Date [M/D/Y] 11" xfId="1051"/>
    <cellStyle name="Date [M/D/Y] 12" xfId="1052"/>
    <cellStyle name="Date [M/D/Y] 13" xfId="1053"/>
    <cellStyle name="Date [M/D/Y] 14" xfId="1054"/>
    <cellStyle name="Date [M/D/Y] 15" xfId="1055"/>
    <cellStyle name="Date [M/D/Y] 16" xfId="1056"/>
    <cellStyle name="Date [M/D/Y] 17" xfId="1057"/>
    <cellStyle name="Date [M/D/Y] 18" xfId="1058"/>
    <cellStyle name="Date [M/D/Y] 2" xfId="1059"/>
    <cellStyle name="Date [M/D/Y] 3" xfId="1060"/>
    <cellStyle name="Date [M/D/Y] 4" xfId="1061"/>
    <cellStyle name="Date [M/D/Y] 5" xfId="1062"/>
    <cellStyle name="Date [M/D/Y] 6" xfId="1063"/>
    <cellStyle name="Date [M/D/Y] 7" xfId="1064"/>
    <cellStyle name="Date [M/D/Y] 8" xfId="1065"/>
    <cellStyle name="Date [M/D/Y] 9" xfId="1066"/>
    <cellStyle name="Date [M/Y]" xfId="1067"/>
    <cellStyle name="Date [M/Y] 10" xfId="1068"/>
    <cellStyle name="Date [M/Y] 11" xfId="1069"/>
    <cellStyle name="Date [M/Y] 12" xfId="1070"/>
    <cellStyle name="Date [M/Y] 13" xfId="1071"/>
    <cellStyle name="Date [M/Y] 14" xfId="1072"/>
    <cellStyle name="Date [M/Y] 15" xfId="1073"/>
    <cellStyle name="Date [M/Y] 16" xfId="1074"/>
    <cellStyle name="Date [M/Y] 17" xfId="1075"/>
    <cellStyle name="Date [M/Y] 18" xfId="1076"/>
    <cellStyle name="Date [M/Y] 2" xfId="1077"/>
    <cellStyle name="Date [M/Y] 3" xfId="1078"/>
    <cellStyle name="Date [M/Y] 4" xfId="1079"/>
    <cellStyle name="Date [M/Y] 5" xfId="1080"/>
    <cellStyle name="Date [M/Y] 6" xfId="1081"/>
    <cellStyle name="Date [M/Y] 7" xfId="1082"/>
    <cellStyle name="Date [M/Y] 8" xfId="1083"/>
    <cellStyle name="Date [M/Y] 9" xfId="1084"/>
    <cellStyle name="Date [MMM-YY]" xfId="1085"/>
    <cellStyle name="Date [MMM-YY] 10" xfId="1086"/>
    <cellStyle name="Date [MMM-YY] 11" xfId="1087"/>
    <cellStyle name="Date [MMM-YY] 12" xfId="1088"/>
    <cellStyle name="Date [MMM-YY] 13" xfId="1089"/>
    <cellStyle name="Date [MMM-YY] 14" xfId="1090"/>
    <cellStyle name="Date [MMM-YY] 15" xfId="1091"/>
    <cellStyle name="Date [MMM-YY] 16" xfId="1092"/>
    <cellStyle name="Date [MMM-YY] 17" xfId="1093"/>
    <cellStyle name="Date [MMM-YY] 18" xfId="1094"/>
    <cellStyle name="Date [MMM-YY] 2" xfId="1095"/>
    <cellStyle name="Date [MMM-YY] 3" xfId="1096"/>
    <cellStyle name="Date [MMM-YY] 4" xfId="1097"/>
    <cellStyle name="Date [MMM-YY] 5" xfId="1098"/>
    <cellStyle name="Date [MMM-YY] 6" xfId="1099"/>
    <cellStyle name="Date [MMM-YY] 7" xfId="1100"/>
    <cellStyle name="Date [MMM-YY] 8" xfId="1101"/>
    <cellStyle name="Date [MMM-YY] 9" xfId="1102"/>
    <cellStyle name="Date [Y]" xfId="1103"/>
    <cellStyle name="Date [Y] 2" xfId="1104"/>
    <cellStyle name="Date [Y] 3" xfId="1105"/>
    <cellStyle name="Date 10" xfId="1106"/>
    <cellStyle name="Date 11" xfId="1107"/>
    <cellStyle name="Date 12" xfId="1108"/>
    <cellStyle name="Date 13" xfId="1109"/>
    <cellStyle name="Date 14" xfId="1110"/>
    <cellStyle name="Date 15" xfId="1111"/>
    <cellStyle name="Date 16" xfId="1112"/>
    <cellStyle name="Date 17" xfId="1113"/>
    <cellStyle name="Date 18" xfId="1114"/>
    <cellStyle name="Date 2" xfId="1115"/>
    <cellStyle name="Date 3" xfId="1116"/>
    <cellStyle name="Date 4" xfId="1117"/>
    <cellStyle name="Date 5" xfId="1118"/>
    <cellStyle name="Date 6" xfId="1119"/>
    <cellStyle name="Date 7" xfId="1120"/>
    <cellStyle name="Date 8" xfId="1121"/>
    <cellStyle name="Date 9" xfId="1122"/>
    <cellStyle name="Date Aligned" xfId="1123"/>
    <cellStyle name="DblLineDollarAcct" xfId="1124"/>
    <cellStyle name="DblLinePercent" xfId="1125"/>
    <cellStyle name="DDDD" xfId="1126"/>
    <cellStyle name="Dollar (zero dec)" xfId="1127"/>
    <cellStyle name="DollarAccounting" xfId="1128"/>
    <cellStyle name="Dollars" xfId="1129"/>
    <cellStyle name="Dotted Line" xfId="1130"/>
    <cellStyle name="E&amp;Y House" xfId="1131"/>
    <cellStyle name="Eingabe" xfId="1132"/>
    <cellStyle name="EingabeSumme" xfId="1133"/>
    <cellStyle name="Entered" xfId="1134"/>
    <cellStyle name="entry box" xfId="1135"/>
    <cellStyle name="entry box 10" xfId="1136"/>
    <cellStyle name="entry box 11" xfId="1137"/>
    <cellStyle name="entry box 12" xfId="1138"/>
    <cellStyle name="entry box 13" xfId="1139"/>
    <cellStyle name="entry box 14" xfId="1140"/>
    <cellStyle name="entry box 15" xfId="1141"/>
    <cellStyle name="entry box 16" xfId="1142"/>
    <cellStyle name="entry box 17" xfId="1143"/>
    <cellStyle name="entry box 18" xfId="1144"/>
    <cellStyle name="entry box 2" xfId="1145"/>
    <cellStyle name="entry box 3" xfId="1146"/>
    <cellStyle name="entry box 4" xfId="1147"/>
    <cellStyle name="entry box 5" xfId="1148"/>
    <cellStyle name="entry box 6" xfId="1149"/>
    <cellStyle name="entry box 7" xfId="1150"/>
    <cellStyle name="entry box 8" xfId="1151"/>
    <cellStyle name="entry box 9" xfId="1152"/>
    <cellStyle name="ET měna" xfId="1153"/>
    <cellStyle name="ET procenta" xfId="1154"/>
    <cellStyle name="Euro" xfId="1155"/>
    <cellStyle name="Euy0dp" xfId="1156"/>
    <cellStyle name="Explanatory Text 2" xfId="1157"/>
    <cellStyle name="Explanatory Text 3" xfId="1158"/>
    <cellStyle name="EY House" xfId="1159"/>
    <cellStyle name="EY House 10" xfId="1160"/>
    <cellStyle name="EY House 11" xfId="1161"/>
    <cellStyle name="EY House 12" xfId="1162"/>
    <cellStyle name="EY House 13" xfId="1163"/>
    <cellStyle name="EY House 14" xfId="1164"/>
    <cellStyle name="EY House 15" xfId="1165"/>
    <cellStyle name="EY House 16" xfId="1166"/>
    <cellStyle name="EY House 17" xfId="1167"/>
    <cellStyle name="EY House 18" xfId="1168"/>
    <cellStyle name="EY House 2" xfId="1169"/>
    <cellStyle name="EY House 3" xfId="1170"/>
    <cellStyle name="EY House 4" xfId="1171"/>
    <cellStyle name="EY House 5" xfId="1172"/>
    <cellStyle name="EY House 6" xfId="1173"/>
    <cellStyle name="EY House 7" xfId="1174"/>
    <cellStyle name="EY House 8" xfId="1175"/>
    <cellStyle name="EY House 9" xfId="1176"/>
    <cellStyle name="EY Narrative text" xfId="1177"/>
    <cellStyle name="EY%colcalc" xfId="1178"/>
    <cellStyle name="EY%input" xfId="1179"/>
    <cellStyle name="EY%rowcalc" xfId="1180"/>
    <cellStyle name="EY0dp" xfId="1181"/>
    <cellStyle name="EY1dp" xfId="1182"/>
    <cellStyle name="EY2dp" xfId="1183"/>
    <cellStyle name="EY3dp" xfId="1184"/>
    <cellStyle name="EYChartTitle" xfId="1185"/>
    <cellStyle name="EYChartTitle 10" xfId="1186"/>
    <cellStyle name="EYChartTitle 11" xfId="1187"/>
    <cellStyle name="EYChartTitle 12" xfId="1188"/>
    <cellStyle name="EYChartTitle 13" xfId="1189"/>
    <cellStyle name="EYChartTitle 14" xfId="1190"/>
    <cellStyle name="EYChartTitle 15" xfId="1191"/>
    <cellStyle name="EYChartTitle 16" xfId="1192"/>
    <cellStyle name="EYChartTitle 2" xfId="1193"/>
    <cellStyle name="EYChartTitle 3" xfId="1194"/>
    <cellStyle name="EYChartTitle 4" xfId="1195"/>
    <cellStyle name="EYChartTitle 5" xfId="1196"/>
    <cellStyle name="EYChartTitle 6" xfId="1197"/>
    <cellStyle name="EYChartTitle 7" xfId="1198"/>
    <cellStyle name="EYChartTitle 8" xfId="1199"/>
    <cellStyle name="EYChartTitle 9" xfId="1200"/>
    <cellStyle name="EYColumnHeading" xfId="1201"/>
    <cellStyle name="EYColumnHeading 10" xfId="1202"/>
    <cellStyle name="EYColumnHeading 11" xfId="1203"/>
    <cellStyle name="EYColumnHeading 12" xfId="1204"/>
    <cellStyle name="EYColumnHeading 13" xfId="1205"/>
    <cellStyle name="EYColumnHeading 14" xfId="1206"/>
    <cellStyle name="EYColumnHeading 15" xfId="1207"/>
    <cellStyle name="EYColumnHeading 16" xfId="1208"/>
    <cellStyle name="EYColumnHeading 17" xfId="1209"/>
    <cellStyle name="EYColumnHeading 2" xfId="1210"/>
    <cellStyle name="EYColumnHeading 3" xfId="1211"/>
    <cellStyle name="EYColumnHeading 4" xfId="1212"/>
    <cellStyle name="EYColumnHeading 5" xfId="1213"/>
    <cellStyle name="EYColumnHeading 6" xfId="1214"/>
    <cellStyle name="EYColumnHeading 7" xfId="1215"/>
    <cellStyle name="EYColumnHeading 8" xfId="1216"/>
    <cellStyle name="EYColumnHeading 9" xfId="1217"/>
    <cellStyle name="EYColumnHeading_EBITDA Bridge Template2" xfId="1218"/>
    <cellStyle name="EYColumnHeadingItalic" xfId="1219"/>
    <cellStyle name="EYCoverDatabookName" xfId="1220"/>
    <cellStyle name="EYCoverDate" xfId="1221"/>
    <cellStyle name="EYCoverDraft" xfId="1222"/>
    <cellStyle name="EYCoverProjectName" xfId="1223"/>
    <cellStyle name="EYCurrency" xfId="1224"/>
    <cellStyle name="EYCurrency 10" xfId="1225"/>
    <cellStyle name="EYCurrency 11" xfId="1226"/>
    <cellStyle name="EYCurrency 12" xfId="1227"/>
    <cellStyle name="EYCurrency 13" xfId="1228"/>
    <cellStyle name="EYCurrency 14" xfId="1229"/>
    <cellStyle name="EYCurrency 15" xfId="1230"/>
    <cellStyle name="EYCurrency 16" xfId="1231"/>
    <cellStyle name="EYCurrency 2" xfId="1232"/>
    <cellStyle name="EYCurrency 3" xfId="1233"/>
    <cellStyle name="EYCurrency 4" xfId="1234"/>
    <cellStyle name="EYCurrency 5" xfId="1235"/>
    <cellStyle name="EYCurrency 6" xfId="1236"/>
    <cellStyle name="EYCurrency 7" xfId="1237"/>
    <cellStyle name="EYCurrency 8" xfId="1238"/>
    <cellStyle name="EYCurrency 9" xfId="1239"/>
    <cellStyle name="EYHeading1" xfId="1240"/>
    <cellStyle name="EYheading2" xfId="1241"/>
    <cellStyle name="EYheading3" xfId="1242"/>
    <cellStyle name="EYNotes" xfId="1243"/>
    <cellStyle name="EYNotesHeading" xfId="1244"/>
    <cellStyle name="EYNotesHeading 10" xfId="1245"/>
    <cellStyle name="EYNotesHeading 11" xfId="1246"/>
    <cellStyle name="EYNotesHeading 12" xfId="1247"/>
    <cellStyle name="EYNotesHeading 13" xfId="1248"/>
    <cellStyle name="EYNotesHeading 14" xfId="1249"/>
    <cellStyle name="EYNotesHeading 15" xfId="1250"/>
    <cellStyle name="EYNotesHeading 16" xfId="1251"/>
    <cellStyle name="EYNotesHeading 2" xfId="1252"/>
    <cellStyle name="EYNotesHeading 3" xfId="1253"/>
    <cellStyle name="EYNotesHeading 4" xfId="1254"/>
    <cellStyle name="EYNotesHeading 5" xfId="1255"/>
    <cellStyle name="EYNotesHeading 6" xfId="1256"/>
    <cellStyle name="EYNotesHeading 7" xfId="1257"/>
    <cellStyle name="EYNotesHeading 8" xfId="1258"/>
    <cellStyle name="EYNotesHeading 9" xfId="1259"/>
    <cellStyle name="EYNotesHeading_Databook library 22 september 06 in progress AF v5" xfId="1260"/>
    <cellStyle name="EYnumber" xfId="1261"/>
    <cellStyle name="EYnumber 2" xfId="1262"/>
    <cellStyle name="EYnumber 2 2" xfId="1263"/>
    <cellStyle name="EYnumber 2 2 2" xfId="1264"/>
    <cellStyle name="EYnumber 2 2 2 2" xfId="1265"/>
    <cellStyle name="EYnumber 2 2 2 2 2" xfId="1266"/>
    <cellStyle name="EYnumber 2 2 2 2 3" xfId="1267"/>
    <cellStyle name="EYnumber 2 2 2 2 4" xfId="1268"/>
    <cellStyle name="EYnumber 2 2 2 2 4 2" xfId="1269"/>
    <cellStyle name="EYnumber 2 3" xfId="1270"/>
    <cellStyle name="EYnumber 2 3 2" xfId="1271"/>
    <cellStyle name="EYnumber 2 3 2 2" xfId="1272"/>
    <cellStyle name="EYnumber 3" xfId="1273"/>
    <cellStyle name="EYnumber 4" xfId="1274"/>
    <cellStyle name="EYnumber 5" xfId="1275"/>
    <cellStyle name="EYnumber 5 2" xfId="1276"/>
    <cellStyle name="EYnumber_EBITDA Bridge Template2 3" xfId="1277"/>
    <cellStyle name="EYodp" xfId="1278"/>
    <cellStyle name="EYRelianceRestricted" xfId="1279"/>
    <cellStyle name="EYSectionHeading" xfId="1280"/>
    <cellStyle name="EYSheetHeader1" xfId="1281"/>
    <cellStyle name="EYSheetHeading" xfId="1282"/>
    <cellStyle name="EYSheetHeading 10" xfId="1283"/>
    <cellStyle name="EYSheetHeading 11" xfId="1284"/>
    <cellStyle name="EYSheetHeading 12" xfId="1285"/>
    <cellStyle name="EYSheetHeading 13" xfId="1286"/>
    <cellStyle name="EYSheetHeading 14" xfId="1287"/>
    <cellStyle name="EYSheetHeading 15" xfId="1288"/>
    <cellStyle name="EYSheetHeading 16" xfId="1289"/>
    <cellStyle name="EYSheetHeading 2" xfId="1290"/>
    <cellStyle name="EYSheetHeading 3" xfId="1291"/>
    <cellStyle name="EYSheetHeading 4" xfId="1292"/>
    <cellStyle name="EYSheetHeading 5" xfId="1293"/>
    <cellStyle name="EYSheetHeading 6" xfId="1294"/>
    <cellStyle name="EYSheetHeading 7" xfId="1295"/>
    <cellStyle name="EYSheetHeading 8" xfId="1296"/>
    <cellStyle name="EYSheetHeading 9" xfId="1297"/>
    <cellStyle name="EYsmallheading" xfId="1298"/>
    <cellStyle name="EYsmallheading 10" xfId="1299"/>
    <cellStyle name="EYsmallheading 11" xfId="1300"/>
    <cellStyle name="EYsmallheading 12" xfId="1301"/>
    <cellStyle name="EYsmallheading 13" xfId="1302"/>
    <cellStyle name="EYsmallheading 14" xfId="1303"/>
    <cellStyle name="EYsmallheading 15" xfId="1304"/>
    <cellStyle name="EYsmallheading 16" xfId="1305"/>
    <cellStyle name="EYsmallheading 17" xfId="1306"/>
    <cellStyle name="EYsmallheading 18" xfId="1307"/>
    <cellStyle name="EYsmallheading 19" xfId="1308"/>
    <cellStyle name="EYsmallheading 2" xfId="1309"/>
    <cellStyle name="EYsmallheading 20" xfId="1310"/>
    <cellStyle name="EYsmallheading 21" xfId="1311"/>
    <cellStyle name="EYsmallheading 22" xfId="1312"/>
    <cellStyle name="EYsmallheading 23" xfId="1313"/>
    <cellStyle name="EYsmallheading 3" xfId="1314"/>
    <cellStyle name="EYsmallheading 4" xfId="1315"/>
    <cellStyle name="EYsmallheading 5" xfId="1316"/>
    <cellStyle name="EYsmallheading 6" xfId="1317"/>
    <cellStyle name="EYsmallheading 7" xfId="1318"/>
    <cellStyle name="EYsmallheading 8" xfId="1319"/>
    <cellStyle name="EYsmallheading 9" xfId="1320"/>
    <cellStyle name="EYSmallHeading_Databook library 11 september 06" xfId="1321"/>
    <cellStyle name="EYSource" xfId="1322"/>
    <cellStyle name="EYSource 10" xfId="1323"/>
    <cellStyle name="EYSource 11" xfId="1324"/>
    <cellStyle name="EYSource 12" xfId="1325"/>
    <cellStyle name="EYSource 13" xfId="1326"/>
    <cellStyle name="EYSource 14" xfId="1327"/>
    <cellStyle name="EYSource 15" xfId="1328"/>
    <cellStyle name="EYSource 16" xfId="1329"/>
    <cellStyle name="EYSource 2" xfId="1330"/>
    <cellStyle name="EYSource 3" xfId="1331"/>
    <cellStyle name="EYSource 4" xfId="1332"/>
    <cellStyle name="EYSource 5" xfId="1333"/>
    <cellStyle name="EYSource 6" xfId="1334"/>
    <cellStyle name="EYSource 7" xfId="1335"/>
    <cellStyle name="EYSource 8" xfId="1336"/>
    <cellStyle name="EYSource 9" xfId="1337"/>
    <cellStyle name="EYtext" xfId="1338"/>
    <cellStyle name="EYtextbold" xfId="1339"/>
    <cellStyle name="EYtextbolditalic" xfId="1340"/>
    <cellStyle name="EYtextitalic" xfId="1341"/>
    <cellStyle name="F2 - Style1" xfId="1342"/>
    <cellStyle name="F3 - Style4" xfId="1343"/>
    <cellStyle name="F4 - Style2" xfId="1344"/>
    <cellStyle name="F5 - Style6" xfId="1345"/>
    <cellStyle name="F6 - Style5" xfId="1346"/>
    <cellStyle name="F7 - Style3" xfId="1347"/>
    <cellStyle name="F8 - Style1" xfId="1348"/>
    <cellStyle name="FBU - Style2" xfId="1349"/>
    <cellStyle name="Fecha" xfId="1350"/>
    <cellStyle name="Fijo" xfId="1351"/>
    <cellStyle name="Fixed" xfId="1352"/>
    <cellStyle name="ƒnƒCƒp[ƒŠƒ“ƒN" xfId="1353"/>
    <cellStyle name="Footnote" xfId="1354"/>
    <cellStyle name="Formula" xfId="1355"/>
    <cellStyle name="Fraction" xfId="1356"/>
    <cellStyle name="Fraction [8]" xfId="1357"/>
    <cellStyle name="Fraction [8] 10" xfId="1358"/>
    <cellStyle name="Fraction [8] 11" xfId="1359"/>
    <cellStyle name="Fraction [8] 12" xfId="1360"/>
    <cellStyle name="Fraction [8] 13" xfId="1361"/>
    <cellStyle name="Fraction [8] 14" xfId="1362"/>
    <cellStyle name="Fraction [8] 15" xfId="1363"/>
    <cellStyle name="Fraction [8] 16" xfId="1364"/>
    <cellStyle name="Fraction [8] 17" xfId="1365"/>
    <cellStyle name="Fraction [8] 18" xfId="1366"/>
    <cellStyle name="Fraction [8] 2" xfId="1367"/>
    <cellStyle name="Fraction [8] 3" xfId="1368"/>
    <cellStyle name="Fraction [8] 4" xfId="1369"/>
    <cellStyle name="Fraction [8] 5" xfId="1370"/>
    <cellStyle name="Fraction [8] 6" xfId="1371"/>
    <cellStyle name="Fraction [8] 7" xfId="1372"/>
    <cellStyle name="Fraction [8] 8" xfId="1373"/>
    <cellStyle name="Fraction [8] 9" xfId="1374"/>
    <cellStyle name="Fraction [Bl]" xfId="1375"/>
    <cellStyle name="Fraction [Bl] 10" xfId="1376"/>
    <cellStyle name="Fraction [Bl] 11" xfId="1377"/>
    <cellStyle name="Fraction [Bl] 12" xfId="1378"/>
    <cellStyle name="Fraction [Bl] 13" xfId="1379"/>
    <cellStyle name="Fraction [Bl] 14" xfId="1380"/>
    <cellStyle name="Fraction [Bl] 15" xfId="1381"/>
    <cellStyle name="Fraction [Bl] 16" xfId="1382"/>
    <cellStyle name="Fraction [Bl] 17" xfId="1383"/>
    <cellStyle name="Fraction [Bl] 18" xfId="1384"/>
    <cellStyle name="Fraction [Bl] 2" xfId="1385"/>
    <cellStyle name="Fraction [Bl] 3" xfId="1386"/>
    <cellStyle name="Fraction [Bl] 4" xfId="1387"/>
    <cellStyle name="Fraction [Bl] 5" xfId="1388"/>
    <cellStyle name="Fraction [Bl] 6" xfId="1389"/>
    <cellStyle name="Fraction [Bl] 7" xfId="1390"/>
    <cellStyle name="Fraction [Bl] 8" xfId="1391"/>
    <cellStyle name="Fraction [Bl] 9" xfId="1392"/>
    <cellStyle name="Fraction 10" xfId="1393"/>
    <cellStyle name="Fraction 11" xfId="1394"/>
    <cellStyle name="Fraction 12" xfId="1395"/>
    <cellStyle name="Fraction 13" xfId="1396"/>
    <cellStyle name="Fraction 14" xfId="1397"/>
    <cellStyle name="Fraction 15" xfId="1398"/>
    <cellStyle name="Fraction 16" xfId="1399"/>
    <cellStyle name="Fraction 17" xfId="1400"/>
    <cellStyle name="Fraction 18" xfId="1401"/>
    <cellStyle name="Fraction 2" xfId="1402"/>
    <cellStyle name="Fraction 3" xfId="1403"/>
    <cellStyle name="Fraction 4" xfId="1404"/>
    <cellStyle name="Fraction 5" xfId="1405"/>
    <cellStyle name="Fraction 6" xfId="1406"/>
    <cellStyle name="Fraction 7" xfId="1407"/>
    <cellStyle name="Fraction 8" xfId="1408"/>
    <cellStyle name="Fraction 9" xfId="1409"/>
    <cellStyle name="FY" xfId="1410"/>
    <cellStyle name="g" xfId="1411"/>
    <cellStyle name="General" xfId="1412"/>
    <cellStyle name="Gesellschaft" xfId="1413"/>
    <cellStyle name="Gewichte" xfId="1414"/>
    <cellStyle name="Good 2" xfId="1415"/>
    <cellStyle name="Good 2 2" xfId="1416"/>
    <cellStyle name="Good 3" xfId="1417"/>
    <cellStyle name="Grey" xfId="1418"/>
    <cellStyle name="Grey 10" xfId="1419"/>
    <cellStyle name="Grey 11" xfId="1420"/>
    <cellStyle name="Grey 12" xfId="1421"/>
    <cellStyle name="Grey 13" xfId="1422"/>
    <cellStyle name="Grey 14" xfId="1423"/>
    <cellStyle name="Grey 15" xfId="1424"/>
    <cellStyle name="Grey 16" xfId="1425"/>
    <cellStyle name="Grey 17" xfId="1426"/>
    <cellStyle name="Grey 18" xfId="1427"/>
    <cellStyle name="Grey 2" xfId="1428"/>
    <cellStyle name="Grey 3" xfId="1429"/>
    <cellStyle name="Grey 4" xfId="1430"/>
    <cellStyle name="Grey 5" xfId="1431"/>
    <cellStyle name="Grey 6" xfId="1432"/>
    <cellStyle name="Grey 7" xfId="1433"/>
    <cellStyle name="Grey 8" xfId="1434"/>
    <cellStyle name="Grey 9" xfId="1435"/>
    <cellStyle name="Grouped Head" xfId="1436"/>
    <cellStyle name="Grouped Head 2" xfId="1437"/>
    <cellStyle name="Grouped Head 3" xfId="1438"/>
    <cellStyle name="gs]_x000d__x000a_Window=0,0,640,480, , ,3_x000d__x000a_dir1=5,7,637,250,-1,-1,1,30,201,1905,231,G:\UGRC\RB\B-DADOS\FOX-PRO\CRED-VEN\KP" xfId="1439"/>
    <cellStyle name="Hard Percent" xfId="1440"/>
    <cellStyle name="Hauptkriterien" xfId="1441"/>
    <cellStyle name="Header" xfId="1442"/>
    <cellStyle name="Header1" xfId="1443"/>
    <cellStyle name="Header1 10" xfId="1444"/>
    <cellStyle name="Header1 11" xfId="1445"/>
    <cellStyle name="Header1 12" xfId="1446"/>
    <cellStyle name="Header1 13" xfId="1447"/>
    <cellStyle name="Header1 14" xfId="1448"/>
    <cellStyle name="Header1 15" xfId="1449"/>
    <cellStyle name="Header1 16" xfId="1450"/>
    <cellStyle name="Header1 17" xfId="1451"/>
    <cellStyle name="Header1 18" xfId="1452"/>
    <cellStyle name="Header1 2" xfId="1453"/>
    <cellStyle name="Header1 3" xfId="1454"/>
    <cellStyle name="Header1 4" xfId="1455"/>
    <cellStyle name="Header1 5" xfId="1456"/>
    <cellStyle name="Header1 6" xfId="1457"/>
    <cellStyle name="Header1 7" xfId="1458"/>
    <cellStyle name="Header1 8" xfId="1459"/>
    <cellStyle name="Header1 9" xfId="1460"/>
    <cellStyle name="Header2" xfId="1461"/>
    <cellStyle name="Header2 10" xfId="1462"/>
    <cellStyle name="Header2 11" xfId="1463"/>
    <cellStyle name="Header2 12" xfId="1464"/>
    <cellStyle name="Header2 13" xfId="1465"/>
    <cellStyle name="Header2 14" xfId="1466"/>
    <cellStyle name="Header2 15" xfId="1467"/>
    <cellStyle name="Header2 16" xfId="1468"/>
    <cellStyle name="Header2 17" xfId="1469"/>
    <cellStyle name="Header2 18" xfId="1470"/>
    <cellStyle name="Header2 2" xfId="1471"/>
    <cellStyle name="Header2 3" xfId="1472"/>
    <cellStyle name="Header2 4" xfId="1473"/>
    <cellStyle name="Header2 5" xfId="1474"/>
    <cellStyle name="Header2 6" xfId="1475"/>
    <cellStyle name="Header2 7" xfId="1476"/>
    <cellStyle name="Header2 8" xfId="1477"/>
    <cellStyle name="Header2 9" xfId="1478"/>
    <cellStyle name="Heading" xfId="1479"/>
    <cellStyle name="Heading 1 2" xfId="1480"/>
    <cellStyle name="Heading 1 3" xfId="1481"/>
    <cellStyle name="Heading 2 2" xfId="1482"/>
    <cellStyle name="Heading 2 3" xfId="1483"/>
    <cellStyle name="Heading 3 2" xfId="1484"/>
    <cellStyle name="Heading 3 3" xfId="1485"/>
    <cellStyle name="Heading 4 2" xfId="1486"/>
    <cellStyle name="Heading 4 3" xfId="1487"/>
    <cellStyle name="Heading 5" xfId="1488"/>
    <cellStyle name="Heading 6" xfId="1489"/>
    <cellStyle name="HEADINGS" xfId="1490"/>
    <cellStyle name="HEADINGSTOP" xfId="1491"/>
    <cellStyle name="Headline3" xfId="1492"/>
    <cellStyle name="Hidden" xfId="1493"/>
    <cellStyle name="Hidden 10" xfId="1494"/>
    <cellStyle name="Hidden 11" xfId="1495"/>
    <cellStyle name="Hidden 12" xfId="1496"/>
    <cellStyle name="Hidden 13" xfId="1497"/>
    <cellStyle name="Hidden 14" xfId="1498"/>
    <cellStyle name="Hidden 15" xfId="1499"/>
    <cellStyle name="Hidden 16" xfId="1500"/>
    <cellStyle name="Hidden 17" xfId="1501"/>
    <cellStyle name="Hidden 18" xfId="1502"/>
    <cellStyle name="Hidden 2" xfId="1503"/>
    <cellStyle name="Hidden 3" xfId="1504"/>
    <cellStyle name="Hidden 4" xfId="1505"/>
    <cellStyle name="Hidden 5" xfId="1506"/>
    <cellStyle name="Hidden 6" xfId="1507"/>
    <cellStyle name="Hidden 7" xfId="1508"/>
    <cellStyle name="Hidden 8" xfId="1509"/>
    <cellStyle name="Hidden 9" xfId="1510"/>
    <cellStyle name="Hipervínculo" xfId="1511"/>
    <cellStyle name="Hipervínculo visitado" xfId="1512"/>
    <cellStyle name="Input [yellow]" xfId="1513"/>
    <cellStyle name="Input [yellow] 10" xfId="1514"/>
    <cellStyle name="Input [yellow] 11" xfId="1515"/>
    <cellStyle name="Input [yellow] 12" xfId="1516"/>
    <cellStyle name="Input [yellow] 13" xfId="1517"/>
    <cellStyle name="Input [yellow] 14" xfId="1518"/>
    <cellStyle name="Input [yellow] 15" xfId="1519"/>
    <cellStyle name="Input [yellow] 16" xfId="1520"/>
    <cellStyle name="Input [yellow] 17" xfId="1521"/>
    <cellStyle name="Input [yellow] 18" xfId="1522"/>
    <cellStyle name="Input [yellow] 2" xfId="1523"/>
    <cellStyle name="Input [yellow] 3" xfId="1524"/>
    <cellStyle name="Input [yellow] 4" xfId="1525"/>
    <cellStyle name="Input [yellow] 5" xfId="1526"/>
    <cellStyle name="Input [yellow] 6" xfId="1527"/>
    <cellStyle name="Input [yellow] 7" xfId="1528"/>
    <cellStyle name="Input [yellow] 8" xfId="1529"/>
    <cellStyle name="Input [yellow] 9" xfId="1530"/>
    <cellStyle name="Input 2" xfId="1531"/>
    <cellStyle name="Input 3" xfId="1532"/>
    <cellStyle name="Input 4" xfId="1533"/>
    <cellStyle name="Input 5" xfId="1534"/>
    <cellStyle name="Input 6" xfId="1535"/>
    <cellStyle name="Input1" xfId="1536"/>
    <cellStyle name="Input2" xfId="1537"/>
    <cellStyle name="Input2 2" xfId="1538"/>
    <cellStyle name="Input2 3" xfId="1539"/>
    <cellStyle name="Italic" xfId="1540"/>
    <cellStyle name="Konto" xfId="1541"/>
    <cellStyle name="L2" xfId="1542"/>
    <cellStyle name="L3" xfId="1543"/>
    <cellStyle name="L4" xfId="1544"/>
    <cellStyle name="L6" xfId="1545"/>
    <cellStyle name="Ligne" xfId="1546"/>
    <cellStyle name="linie unten" xfId="1547"/>
    <cellStyle name="linie unten 2" xfId="1548"/>
    <cellStyle name="linie unten 3" xfId="1549"/>
    <cellStyle name="Linked Cell 2" xfId="1550"/>
    <cellStyle name="Linked Cell 3" xfId="1551"/>
    <cellStyle name="LISAM" xfId="1552"/>
    <cellStyle name="LISAM 10" xfId="1553"/>
    <cellStyle name="LISAM 11" xfId="1554"/>
    <cellStyle name="LISAM 12" xfId="1555"/>
    <cellStyle name="LISAM 13" xfId="1556"/>
    <cellStyle name="LISAM 14" xfId="1557"/>
    <cellStyle name="LISAM 15" xfId="1558"/>
    <cellStyle name="LISAM 16" xfId="1559"/>
    <cellStyle name="LISAM 17" xfId="1560"/>
    <cellStyle name="LISAM 18" xfId="1561"/>
    <cellStyle name="LISAM 2" xfId="1562"/>
    <cellStyle name="LISAM 3" xfId="1563"/>
    <cellStyle name="LISAM 4" xfId="1564"/>
    <cellStyle name="LISAM 5" xfId="1565"/>
    <cellStyle name="LISAM 6" xfId="1566"/>
    <cellStyle name="LISAM 7" xfId="1567"/>
    <cellStyle name="LISAM 8" xfId="1568"/>
    <cellStyle name="LISAM 9" xfId="1569"/>
    <cellStyle name="MacroCode" xfId="1570"/>
    <cellStyle name="Minus (0)" xfId="1571"/>
    <cellStyle name="MIS.SpaltenKopf" xfId="1572"/>
    <cellStyle name="Monetario" xfId="1573"/>
    <cellStyle name="Monetario0" xfId="1574"/>
    <cellStyle name="Multiple" xfId="1575"/>
    <cellStyle name="Multiple 2" xfId="1576"/>
    <cellStyle name="Multiple 3" xfId="1577"/>
    <cellStyle name="n" xfId="1578"/>
    <cellStyle name="n-" xfId="1579"/>
    <cellStyle name="n 10" xfId="1580"/>
    <cellStyle name="n- 10" xfId="1581"/>
    <cellStyle name="n 11" xfId="1582"/>
    <cellStyle name="n- 11" xfId="1583"/>
    <cellStyle name="n 12" xfId="1584"/>
    <cellStyle name="n- 12" xfId="1585"/>
    <cellStyle name="n 13" xfId="1586"/>
    <cellStyle name="n- 13" xfId="1587"/>
    <cellStyle name="n 14" xfId="1588"/>
    <cellStyle name="n- 14" xfId="1589"/>
    <cellStyle name="n 15" xfId="1590"/>
    <cellStyle name="n- 15" xfId="1591"/>
    <cellStyle name="n 16" xfId="1592"/>
    <cellStyle name="n- 16" xfId="1593"/>
    <cellStyle name="n 17" xfId="1594"/>
    <cellStyle name="n- 17" xfId="1595"/>
    <cellStyle name="n 18" xfId="1596"/>
    <cellStyle name="n- 18" xfId="1597"/>
    <cellStyle name="n 2" xfId="1598"/>
    <cellStyle name="n- 2" xfId="1599"/>
    <cellStyle name="n 3" xfId="1600"/>
    <cellStyle name="n- 3" xfId="1601"/>
    <cellStyle name="n 4" xfId="1602"/>
    <cellStyle name="n- 4" xfId="1603"/>
    <cellStyle name="n 5" xfId="1604"/>
    <cellStyle name="n- 5" xfId="1605"/>
    <cellStyle name="n 6" xfId="1606"/>
    <cellStyle name="n- 6" xfId="1607"/>
    <cellStyle name="n 7" xfId="1608"/>
    <cellStyle name="n- 7" xfId="1609"/>
    <cellStyle name="n 8" xfId="1610"/>
    <cellStyle name="n- 8" xfId="1611"/>
    <cellStyle name="n 9" xfId="1612"/>
    <cellStyle name="n- 9" xfId="1613"/>
    <cellStyle name="n*" xfId="1614"/>
    <cellStyle name="n0" xfId="1615"/>
    <cellStyle name="n0'" xfId="1616"/>
    <cellStyle name="n0-" xfId="1617"/>
    <cellStyle name="n0- 10" xfId="1618"/>
    <cellStyle name="n0- 11" xfId="1619"/>
    <cellStyle name="n0- 12" xfId="1620"/>
    <cellStyle name="n0- 13" xfId="1621"/>
    <cellStyle name="n0- 14" xfId="1622"/>
    <cellStyle name="n0- 15" xfId="1623"/>
    <cellStyle name="n0- 16" xfId="1624"/>
    <cellStyle name="n0- 17" xfId="1625"/>
    <cellStyle name="n0- 18" xfId="1626"/>
    <cellStyle name="n0- 2" xfId="1627"/>
    <cellStyle name="n0- 3" xfId="1628"/>
    <cellStyle name="n0- 4" xfId="1629"/>
    <cellStyle name="n0- 5" xfId="1630"/>
    <cellStyle name="n0- 6" xfId="1631"/>
    <cellStyle name="n0- 7" xfId="1632"/>
    <cellStyle name="n0- 8" xfId="1633"/>
    <cellStyle name="n0- 9" xfId="1634"/>
    <cellStyle name="n00" xfId="1635"/>
    <cellStyle name="n00 10" xfId="1636"/>
    <cellStyle name="n00 11" xfId="1637"/>
    <cellStyle name="n00 12" xfId="1638"/>
    <cellStyle name="n00 13" xfId="1639"/>
    <cellStyle name="n00 14" xfId="1640"/>
    <cellStyle name="n00 15" xfId="1641"/>
    <cellStyle name="n00 16" xfId="1642"/>
    <cellStyle name="n00 17" xfId="1643"/>
    <cellStyle name="n00 18" xfId="1644"/>
    <cellStyle name="n00 2" xfId="1645"/>
    <cellStyle name="n00 3" xfId="1646"/>
    <cellStyle name="n00 4" xfId="1647"/>
    <cellStyle name="n00 5" xfId="1648"/>
    <cellStyle name="n00 6" xfId="1649"/>
    <cellStyle name="n00 7" xfId="1650"/>
    <cellStyle name="n00 8" xfId="1651"/>
    <cellStyle name="n00 9" xfId="1652"/>
    <cellStyle name="n000" xfId="1653"/>
    <cellStyle name="n0x" xfId="1654"/>
    <cellStyle name="n0x 10" xfId="1655"/>
    <cellStyle name="n0x 11" xfId="1656"/>
    <cellStyle name="n0x 12" xfId="1657"/>
    <cellStyle name="n0x 13" xfId="1658"/>
    <cellStyle name="n0x 14" xfId="1659"/>
    <cellStyle name="n0x 15" xfId="1660"/>
    <cellStyle name="n0x 16" xfId="1661"/>
    <cellStyle name="n0x 17" xfId="1662"/>
    <cellStyle name="n0x 18" xfId="1663"/>
    <cellStyle name="n0x 2" xfId="1664"/>
    <cellStyle name="n0x 3" xfId="1665"/>
    <cellStyle name="n0x 4" xfId="1666"/>
    <cellStyle name="n0x 5" xfId="1667"/>
    <cellStyle name="n0x 6" xfId="1668"/>
    <cellStyle name="n0x 7" xfId="1669"/>
    <cellStyle name="n0x 8" xfId="1670"/>
    <cellStyle name="n0x 9" xfId="1671"/>
    <cellStyle name="n1" xfId="1672"/>
    <cellStyle name="n1`" xfId="1673"/>
    <cellStyle name="n1x" xfId="1674"/>
    <cellStyle name="n2" xfId="1675"/>
    <cellStyle name="n21x" xfId="1676"/>
    <cellStyle name="n2x" xfId="1677"/>
    <cellStyle name="n2z" xfId="1678"/>
    <cellStyle name="n2z 10" xfId="1679"/>
    <cellStyle name="n2z 11" xfId="1680"/>
    <cellStyle name="n2z 12" xfId="1681"/>
    <cellStyle name="n2z 13" xfId="1682"/>
    <cellStyle name="n2z 14" xfId="1683"/>
    <cellStyle name="n2z 15" xfId="1684"/>
    <cellStyle name="n2z 16" xfId="1685"/>
    <cellStyle name="n2z 17" xfId="1686"/>
    <cellStyle name="n2z 18" xfId="1687"/>
    <cellStyle name="n2z 2" xfId="1688"/>
    <cellStyle name="n2z 3" xfId="1689"/>
    <cellStyle name="n2z 4" xfId="1690"/>
    <cellStyle name="n2z 5" xfId="1691"/>
    <cellStyle name="n2z 6" xfId="1692"/>
    <cellStyle name="n2z 7" xfId="1693"/>
    <cellStyle name="n2z 8" xfId="1694"/>
    <cellStyle name="n2z 9" xfId="1695"/>
    <cellStyle name="n3" xfId="1696"/>
    <cellStyle name="n3x" xfId="1697"/>
    <cellStyle name="n3x 10" xfId="1698"/>
    <cellStyle name="n3x 11" xfId="1699"/>
    <cellStyle name="n3x 12" xfId="1700"/>
    <cellStyle name="n3x 13" xfId="1701"/>
    <cellStyle name="n3x 14" xfId="1702"/>
    <cellStyle name="n3x 15" xfId="1703"/>
    <cellStyle name="n3x 16" xfId="1704"/>
    <cellStyle name="n3x 17" xfId="1705"/>
    <cellStyle name="n3x 18" xfId="1706"/>
    <cellStyle name="n3x 2" xfId="1707"/>
    <cellStyle name="n3x 3" xfId="1708"/>
    <cellStyle name="n3x 4" xfId="1709"/>
    <cellStyle name="n3x 5" xfId="1710"/>
    <cellStyle name="n3x 6" xfId="1711"/>
    <cellStyle name="n3x 7" xfId="1712"/>
    <cellStyle name="n3x 8" xfId="1713"/>
    <cellStyle name="n3x 9" xfId="1714"/>
    <cellStyle name="n9" xfId="1715"/>
    <cellStyle name="n9 10" xfId="1716"/>
    <cellStyle name="n9 11" xfId="1717"/>
    <cellStyle name="n9 12" xfId="1718"/>
    <cellStyle name="n9 13" xfId="1719"/>
    <cellStyle name="n9 14" xfId="1720"/>
    <cellStyle name="n9 15" xfId="1721"/>
    <cellStyle name="n9 16" xfId="1722"/>
    <cellStyle name="n9 17" xfId="1723"/>
    <cellStyle name="n9 18" xfId="1724"/>
    <cellStyle name="n9 2" xfId="1725"/>
    <cellStyle name="n9 3" xfId="1726"/>
    <cellStyle name="n9 4" xfId="1727"/>
    <cellStyle name="n9 5" xfId="1728"/>
    <cellStyle name="n9 6" xfId="1729"/>
    <cellStyle name="n9 7" xfId="1730"/>
    <cellStyle name="n9 8" xfId="1731"/>
    <cellStyle name="n9 9" xfId="1732"/>
    <cellStyle name="Neutral 2" xfId="1733"/>
    <cellStyle name="Neutral 3" xfId="1734"/>
    <cellStyle name="New" xfId="1735"/>
    <cellStyle name="Nind" xfId="1736"/>
    <cellStyle name="nm0" xfId="1737"/>
    <cellStyle name="NMNBV" xfId="1738"/>
    <cellStyle name="nnx" xfId="1739"/>
    <cellStyle name="no" xfId="1740"/>
    <cellStyle name="no dec" xfId="1741"/>
    <cellStyle name="Normal" xfId="0" builtinId="0"/>
    <cellStyle name="Normal - Style1" xfId="1742"/>
    <cellStyle name="Normal 10" xfId="1743"/>
    <cellStyle name="Normal 100" xfId="1744"/>
    <cellStyle name="Normal 100 2" xfId="1745"/>
    <cellStyle name="Normal 100 2 2" xfId="1746"/>
    <cellStyle name="Normal 100 3" xfId="1747"/>
    <cellStyle name="Normal 101" xfId="1748"/>
    <cellStyle name="Normal 101 2" xfId="1749"/>
    <cellStyle name="Normal 101 2 2" xfId="1750"/>
    <cellStyle name="Normal 101 3" xfId="1751"/>
    <cellStyle name="Normal 102" xfId="1752"/>
    <cellStyle name="Normal 102 2" xfId="1753"/>
    <cellStyle name="Normal 102 2 2" xfId="1754"/>
    <cellStyle name="Normal 102 3" xfId="1755"/>
    <cellStyle name="Normal 103" xfId="1756"/>
    <cellStyle name="Normal 103 2" xfId="1757"/>
    <cellStyle name="Normal 103 2 2" xfId="1758"/>
    <cellStyle name="Normal 103 3" xfId="1759"/>
    <cellStyle name="Normal 104" xfId="1760"/>
    <cellStyle name="Normal 104 2" xfId="1761"/>
    <cellStyle name="Normal 104 2 2" xfId="1762"/>
    <cellStyle name="Normal 104 3" xfId="1763"/>
    <cellStyle name="Normal 105" xfId="1764"/>
    <cellStyle name="Normal 105 2" xfId="1765"/>
    <cellStyle name="Normal 106" xfId="1766"/>
    <cellStyle name="Normal 106 2" xfId="1767"/>
    <cellStyle name="Normal 107" xfId="1768"/>
    <cellStyle name="Normal 107 2" xfId="1769"/>
    <cellStyle name="Normal 108" xfId="1770"/>
    <cellStyle name="Normal 108 2" xfId="1771"/>
    <cellStyle name="Normal 109" xfId="1772"/>
    <cellStyle name="Normal 109 2" xfId="1773"/>
    <cellStyle name="Normal 11" xfId="1774"/>
    <cellStyle name="Normal 110" xfId="1775"/>
    <cellStyle name="Normal 110 2" xfId="1776"/>
    <cellStyle name="Normal 111" xfId="1777"/>
    <cellStyle name="Normal 111 2" xfId="1778"/>
    <cellStyle name="Normal 112" xfId="1779"/>
    <cellStyle name="Normal 112 2" xfId="1780"/>
    <cellStyle name="Normal 113" xfId="1781"/>
    <cellStyle name="Normal 113 2" xfId="1782"/>
    <cellStyle name="Normal 114" xfId="1783"/>
    <cellStyle name="Normal 114 2" xfId="1784"/>
    <cellStyle name="Normal 115" xfId="1785"/>
    <cellStyle name="Normal 115 2" xfId="1786"/>
    <cellStyle name="Normal 116" xfId="1787"/>
    <cellStyle name="Normal 116 2" xfId="1788"/>
    <cellStyle name="Normal 117" xfId="1789"/>
    <cellStyle name="Normal 118" xfId="1790"/>
    <cellStyle name="Normal 119" xfId="1791"/>
    <cellStyle name="Normal 12" xfId="1792"/>
    <cellStyle name="Normal 12 10" xfId="1793"/>
    <cellStyle name="Normal 12 2" xfId="1794"/>
    <cellStyle name="Normal 12 3" xfId="1795"/>
    <cellStyle name="Normal 12 4" xfId="1796"/>
    <cellStyle name="Normal 12 4 2" xfId="1797"/>
    <cellStyle name="Normal 12 5" xfId="1798"/>
    <cellStyle name="Normal 12 6" xfId="1799"/>
    <cellStyle name="Normal 12 7" xfId="1800"/>
    <cellStyle name="Normal 12 8" xfId="1801"/>
    <cellStyle name="Normal 12 8 2" xfId="1802"/>
    <cellStyle name="Normal 12 9" xfId="1803"/>
    <cellStyle name="Normal 12 9 2" xfId="1804"/>
    <cellStyle name="Normal 120" xfId="1805"/>
    <cellStyle name="Normal 121" xfId="1806"/>
    <cellStyle name="Normal 122" xfId="1807"/>
    <cellStyle name="Normal 123" xfId="1808"/>
    <cellStyle name="Normal 124" xfId="1809"/>
    <cellStyle name="Normal 125" xfId="1810"/>
    <cellStyle name="Normal 126" xfId="1811"/>
    <cellStyle name="Normal 127" xfId="1812"/>
    <cellStyle name="Normal 128" xfId="1813"/>
    <cellStyle name="Normal 129" xfId="1814"/>
    <cellStyle name="Normal 13" xfId="1815"/>
    <cellStyle name="Normal 130" xfId="1816"/>
    <cellStyle name="Normal 131" xfId="1817"/>
    <cellStyle name="Normal 132" xfId="1818"/>
    <cellStyle name="Normal 133" xfId="1819"/>
    <cellStyle name="Normal 133 2" xfId="1820"/>
    <cellStyle name="Normal 134" xfId="1821"/>
    <cellStyle name="Normal 134 2" xfId="1822"/>
    <cellStyle name="Normal 135" xfId="1823"/>
    <cellStyle name="Normal 135 2" xfId="1824"/>
    <cellStyle name="Normal 136" xfId="1825"/>
    <cellStyle name="Normal 136 2" xfId="1826"/>
    <cellStyle name="Normal 137" xfId="1827"/>
    <cellStyle name="Normal 137 2" xfId="1828"/>
    <cellStyle name="Normal 138" xfId="1829"/>
    <cellStyle name="Normal 139" xfId="1830"/>
    <cellStyle name="Normal 14" xfId="1831"/>
    <cellStyle name="Normal 140" xfId="1832"/>
    <cellStyle name="Normal 141" xfId="3272"/>
    <cellStyle name="Normal 15" xfId="1833"/>
    <cellStyle name="Normal 16" xfId="1834"/>
    <cellStyle name="Normal 17" xfId="1835"/>
    <cellStyle name="Normal 18" xfId="1836"/>
    <cellStyle name="Normal 19" xfId="1837"/>
    <cellStyle name="Normal 2" xfId="1838"/>
    <cellStyle name="Normal 2 10" xfId="1839"/>
    <cellStyle name="Normal 2 11" xfId="1840"/>
    <cellStyle name="Normal 2 12" xfId="1841"/>
    <cellStyle name="Normal 2 13" xfId="1842"/>
    <cellStyle name="Normal 2 14" xfId="1843"/>
    <cellStyle name="Normal 2 14 2" xfId="1844"/>
    <cellStyle name="Normal 2 15" xfId="1845"/>
    <cellStyle name="Normal 2 2" xfId="1846"/>
    <cellStyle name="Normal 2 3" xfId="1847"/>
    <cellStyle name="Normal 2 4" xfId="1848"/>
    <cellStyle name="Normal 2 5" xfId="1849"/>
    <cellStyle name="Normal 2 6" xfId="1850"/>
    <cellStyle name="Normal 2 7" xfId="1851"/>
    <cellStyle name="Normal 2 8" xfId="1852"/>
    <cellStyle name="Normal 2 9" xfId="1853"/>
    <cellStyle name="Normal 2_ENG " xfId="1854"/>
    <cellStyle name="Normal 20" xfId="1855"/>
    <cellStyle name="Normal 21" xfId="1856"/>
    <cellStyle name="Normal 22" xfId="1857"/>
    <cellStyle name="Normal 23" xfId="1858"/>
    <cellStyle name="Normal 23 2" xfId="1859"/>
    <cellStyle name="Normal 23 3" xfId="1860"/>
    <cellStyle name="Normal 23 4" xfId="1861"/>
    <cellStyle name="Normal 24" xfId="1862"/>
    <cellStyle name="Normal 24 10" xfId="1863"/>
    <cellStyle name="Normal 24 2" xfId="1864"/>
    <cellStyle name="Normal 24 2 2" xfId="1865"/>
    <cellStyle name="Normal 24 2 2 2" xfId="1866"/>
    <cellStyle name="Normal 24 2 2 2 2" xfId="1867"/>
    <cellStyle name="Normal 24 2 2 3" xfId="1868"/>
    <cellStyle name="Normal 24 2 3" xfId="1869"/>
    <cellStyle name="Normal 24 2 3 2" xfId="1870"/>
    <cellStyle name="Normal 24 2 3 2 2" xfId="1871"/>
    <cellStyle name="Normal 24 2 3 3" xfId="1872"/>
    <cellStyle name="Normal 24 2 4" xfId="1873"/>
    <cellStyle name="Normal 24 2 4 2" xfId="1874"/>
    <cellStyle name="Normal 24 2 4 2 2" xfId="1875"/>
    <cellStyle name="Normal 24 2 4 3" xfId="1876"/>
    <cellStyle name="Normal 24 2 5" xfId="1877"/>
    <cellStyle name="Normal 24 2 5 2" xfId="1878"/>
    <cellStyle name="Normal 24 2 5 2 2" xfId="1879"/>
    <cellStyle name="Normal 24 2 5 3" xfId="1880"/>
    <cellStyle name="Normal 24 2 6" xfId="1881"/>
    <cellStyle name="Normal 24 2 6 2" xfId="1882"/>
    <cellStyle name="Normal 24 2 6 2 2" xfId="1883"/>
    <cellStyle name="Normal 24 2 6 3" xfId="1884"/>
    <cellStyle name="Normal 24 2 7" xfId="1885"/>
    <cellStyle name="Normal 24 2 7 2" xfId="1886"/>
    <cellStyle name="Normal 24 2 8" xfId="1887"/>
    <cellStyle name="Normal 24 3" xfId="1888"/>
    <cellStyle name="Normal 24 3 2" xfId="1889"/>
    <cellStyle name="Normal 24 3 2 2" xfId="1890"/>
    <cellStyle name="Normal 24 3 2 2 2" xfId="1891"/>
    <cellStyle name="Normal 24 3 2 3" xfId="1892"/>
    <cellStyle name="Normal 24 3 3" xfId="1893"/>
    <cellStyle name="Normal 24 3 3 2" xfId="1894"/>
    <cellStyle name="Normal 24 3 3 2 2" xfId="1895"/>
    <cellStyle name="Normal 24 3 3 3" xfId="1896"/>
    <cellStyle name="Normal 24 3 4" xfId="1897"/>
    <cellStyle name="Normal 24 3 4 2" xfId="1898"/>
    <cellStyle name="Normal 24 3 4 2 2" xfId="1899"/>
    <cellStyle name="Normal 24 3 4 3" xfId="1900"/>
    <cellStyle name="Normal 24 3 5" xfId="1901"/>
    <cellStyle name="Normal 24 3 5 2" xfId="1902"/>
    <cellStyle name="Normal 24 3 5 2 2" xfId="1903"/>
    <cellStyle name="Normal 24 3 5 3" xfId="1904"/>
    <cellStyle name="Normal 24 3 6" xfId="1905"/>
    <cellStyle name="Normal 24 3 6 2" xfId="1906"/>
    <cellStyle name="Normal 24 3 6 2 2" xfId="1907"/>
    <cellStyle name="Normal 24 3 6 3" xfId="1908"/>
    <cellStyle name="Normal 24 3 7" xfId="1909"/>
    <cellStyle name="Normal 24 3 7 2" xfId="1910"/>
    <cellStyle name="Normal 24 3 8" xfId="1911"/>
    <cellStyle name="Normal 24 4" xfId="1912"/>
    <cellStyle name="Normal 24 4 2" xfId="1913"/>
    <cellStyle name="Normal 24 4 2 2" xfId="1914"/>
    <cellStyle name="Normal 24 4 3" xfId="1915"/>
    <cellStyle name="Normal 24 5" xfId="1916"/>
    <cellStyle name="Normal 24 5 2" xfId="1917"/>
    <cellStyle name="Normal 24 5 2 2" xfId="1918"/>
    <cellStyle name="Normal 24 5 3" xfId="1919"/>
    <cellStyle name="Normal 24 6" xfId="1920"/>
    <cellStyle name="Normal 24 6 2" xfId="1921"/>
    <cellStyle name="Normal 24 6 2 2" xfId="1922"/>
    <cellStyle name="Normal 24 6 3" xfId="1923"/>
    <cellStyle name="Normal 24 7" xfId="1924"/>
    <cellStyle name="Normal 24 7 2" xfId="1925"/>
    <cellStyle name="Normal 24 7 2 2" xfId="1926"/>
    <cellStyle name="Normal 24 7 3" xfId="1927"/>
    <cellStyle name="Normal 24 8" xfId="1928"/>
    <cellStyle name="Normal 24 8 2" xfId="1929"/>
    <cellStyle name="Normal 24 8 2 2" xfId="1930"/>
    <cellStyle name="Normal 24 8 3" xfId="1931"/>
    <cellStyle name="Normal 24 9" xfId="1932"/>
    <cellStyle name="Normal 24 9 2" xfId="1933"/>
    <cellStyle name="Normal 25" xfId="1934"/>
    <cellStyle name="Normal 25 2" xfId="1935"/>
    <cellStyle name="Normal 25 3" xfId="1936"/>
    <cellStyle name="Normal 25 4" xfId="1937"/>
    <cellStyle name="Normal 26" xfId="1938"/>
    <cellStyle name="Normal 26 2" xfId="1939"/>
    <cellStyle name="Normal 26 3" xfId="1940"/>
    <cellStyle name="Normal 26 4" xfId="1941"/>
    <cellStyle name="Normal 27" xfId="1942"/>
    <cellStyle name="Normal 27 2" xfId="1943"/>
    <cellStyle name="Normal 27 3" xfId="1944"/>
    <cellStyle name="Normal 27 4" xfId="1945"/>
    <cellStyle name="Normal 28" xfId="1946"/>
    <cellStyle name="Normal 28 2" xfId="1947"/>
    <cellStyle name="Normal 28 3" xfId="1948"/>
    <cellStyle name="Normal 28 4" xfId="1949"/>
    <cellStyle name="Normal 29" xfId="1950"/>
    <cellStyle name="Normal 29 2" xfId="1951"/>
    <cellStyle name="Normal 29 3" xfId="1952"/>
    <cellStyle name="Normal 29 4" xfId="1953"/>
    <cellStyle name="Normal 3" xfId="1954"/>
    <cellStyle name="Normal 3 10" xfId="1955"/>
    <cellStyle name="Normal 3 10 2" xfId="1956"/>
    <cellStyle name="Normal 3 10 2 2" xfId="1957"/>
    <cellStyle name="Normal 3 10 3" xfId="1958"/>
    <cellStyle name="Normal 3 11" xfId="1959"/>
    <cellStyle name="Normal 3 11 2" xfId="1960"/>
    <cellStyle name="Normal 3 11 2 2" xfId="1961"/>
    <cellStyle name="Normal 3 11 3" xfId="1962"/>
    <cellStyle name="Normal 3 12" xfId="1963"/>
    <cellStyle name="Normal 3 12 2" xfId="1964"/>
    <cellStyle name="Normal 3 12 2 2" xfId="1965"/>
    <cellStyle name="Normal 3 12 3" xfId="1966"/>
    <cellStyle name="Normal 3 13" xfId="1967"/>
    <cellStyle name="Normal 3 13 2" xfId="1968"/>
    <cellStyle name="Normal 3 13 2 2" xfId="1969"/>
    <cellStyle name="Normal 3 13 3" xfId="1970"/>
    <cellStyle name="Normal 3 14" xfId="1971"/>
    <cellStyle name="Normal 3 14 2" xfId="1972"/>
    <cellStyle name="Normal 3 15" xfId="1973"/>
    <cellStyle name="Normal 3 2" xfId="1974"/>
    <cellStyle name="Normal 3 2 2" xfId="1975"/>
    <cellStyle name="Normal 3 2 2 10" xfId="1976"/>
    <cellStyle name="Normal 3 2 2 2" xfId="1977"/>
    <cellStyle name="Normal 3 2 2 3" xfId="1978"/>
    <cellStyle name="Normal 3 2 2 4" xfId="1979"/>
    <cellStyle name="Normal 3 2 2 4 2" xfId="1980"/>
    <cellStyle name="Normal 3 2 2 4 2 2" xfId="1981"/>
    <cellStyle name="Normal 3 2 2 4 3" xfId="1982"/>
    <cellStyle name="Normal 3 2 2 5" xfId="1983"/>
    <cellStyle name="Normal 3 2 2 5 2" xfId="1984"/>
    <cellStyle name="Normal 3 2 2 5 2 2" xfId="1985"/>
    <cellStyle name="Normal 3 2 2 5 3" xfId="1986"/>
    <cellStyle name="Normal 3 2 2 6" xfId="1987"/>
    <cellStyle name="Normal 3 2 2 6 2" xfId="1988"/>
    <cellStyle name="Normal 3 2 2 6 2 2" xfId="1989"/>
    <cellStyle name="Normal 3 2 2 6 3" xfId="1990"/>
    <cellStyle name="Normal 3 2 2 7" xfId="1991"/>
    <cellStyle name="Normal 3 2 2 7 2" xfId="1992"/>
    <cellStyle name="Normal 3 2 2 7 2 2" xfId="1993"/>
    <cellStyle name="Normal 3 2 2 7 3" xfId="1994"/>
    <cellStyle name="Normal 3 2 2 8" xfId="1995"/>
    <cellStyle name="Normal 3 2 2 8 2" xfId="1996"/>
    <cellStyle name="Normal 3 2 2 8 2 2" xfId="1997"/>
    <cellStyle name="Normal 3 2 2 8 3" xfId="1998"/>
    <cellStyle name="Normal 3 2 2 9" xfId="1999"/>
    <cellStyle name="Normal 3 2 2 9 2" xfId="2000"/>
    <cellStyle name="Normal 3 2 3" xfId="2001"/>
    <cellStyle name="Normal 3 2 3 2" xfId="2002"/>
    <cellStyle name="Normal 3 2 3 2 2" xfId="2003"/>
    <cellStyle name="Normal 3 2 3 2 2 2" xfId="2004"/>
    <cellStyle name="Normal 3 2 3 2 3" xfId="2005"/>
    <cellStyle name="Normal 3 2 3 3" xfId="2006"/>
    <cellStyle name="Normal 3 2 3 3 2" xfId="2007"/>
    <cellStyle name="Normal 3 2 3 3 2 2" xfId="2008"/>
    <cellStyle name="Normal 3 2 3 3 3" xfId="2009"/>
    <cellStyle name="Normal 3 2 3 4" xfId="2010"/>
    <cellStyle name="Normal 3 2 3 4 2" xfId="2011"/>
    <cellStyle name="Normal 3 2 3 4 2 2" xfId="2012"/>
    <cellStyle name="Normal 3 2 3 4 3" xfId="2013"/>
    <cellStyle name="Normal 3 2 3 5" xfId="2014"/>
    <cellStyle name="Normal 3 2 3 5 2" xfId="2015"/>
    <cellStyle name="Normal 3 2 3 5 2 2" xfId="2016"/>
    <cellStyle name="Normal 3 2 3 5 3" xfId="2017"/>
    <cellStyle name="Normal 3 2 3 6" xfId="2018"/>
    <cellStyle name="Normal 3 2 3 6 2" xfId="2019"/>
    <cellStyle name="Normal 3 2 3 6 2 2" xfId="2020"/>
    <cellStyle name="Normal 3 2 3 6 3" xfId="2021"/>
    <cellStyle name="Normal 3 2 3 7" xfId="2022"/>
    <cellStyle name="Normal 3 2 3 7 2" xfId="2023"/>
    <cellStyle name="Normal 3 2 3 8" xfId="2024"/>
    <cellStyle name="Normal 3 3" xfId="2025"/>
    <cellStyle name="Normal 3 4" xfId="2026"/>
    <cellStyle name="Normal 3 5" xfId="2027"/>
    <cellStyle name="Normal 3 6" xfId="2028"/>
    <cellStyle name="Normal 3 7" xfId="2029"/>
    <cellStyle name="Normal 3 8" xfId="2030"/>
    <cellStyle name="Normal 3 9" xfId="2031"/>
    <cellStyle name="Normal 3 9 2" xfId="2032"/>
    <cellStyle name="Normal 3 9 2 2" xfId="2033"/>
    <cellStyle name="Normal 3 9 3" xfId="2034"/>
    <cellStyle name="Normal 3_ENG " xfId="2035"/>
    <cellStyle name="Normal 30" xfId="2036"/>
    <cellStyle name="Normal 30 2" xfId="2037"/>
    <cellStyle name="Normal 30 3" xfId="2038"/>
    <cellStyle name="Normal 30 4" xfId="2039"/>
    <cellStyle name="Normal 31" xfId="2040"/>
    <cellStyle name="Normal 31 2" xfId="2041"/>
    <cellStyle name="Normal 31 3" xfId="2042"/>
    <cellStyle name="Normal 31 4" xfId="2043"/>
    <cellStyle name="Normal 32" xfId="2044"/>
    <cellStyle name="Normal 32 2" xfId="2045"/>
    <cellStyle name="Normal 32 3" xfId="2046"/>
    <cellStyle name="Normal 32 4" xfId="2047"/>
    <cellStyle name="Normal 33" xfId="2048"/>
    <cellStyle name="Normal 33 2" xfId="2049"/>
    <cellStyle name="Normal 33 3" xfId="2050"/>
    <cellStyle name="Normal 33 4" xfId="2051"/>
    <cellStyle name="Normal 34" xfId="2052"/>
    <cellStyle name="Normal 34 2" xfId="2053"/>
    <cellStyle name="Normal 34 3" xfId="2054"/>
    <cellStyle name="Normal 34 4" xfId="2055"/>
    <cellStyle name="Normal 35" xfId="2056"/>
    <cellStyle name="Normal 35 2" xfId="2057"/>
    <cellStyle name="Normal 35 3" xfId="2058"/>
    <cellStyle name="Normal 35 4" xfId="2059"/>
    <cellStyle name="Normal 36" xfId="2060"/>
    <cellStyle name="Normal 36 2" xfId="2061"/>
    <cellStyle name="Normal 36 3" xfId="2062"/>
    <cellStyle name="Normal 36 4" xfId="2063"/>
    <cellStyle name="Normal 37" xfId="2064"/>
    <cellStyle name="Normal 37 2" xfId="2065"/>
    <cellStyle name="Normal 37 3" xfId="2066"/>
    <cellStyle name="Normal 37 4" xfId="2067"/>
    <cellStyle name="Normal 38" xfId="2068"/>
    <cellStyle name="Normal 38 2" xfId="2069"/>
    <cellStyle name="Normal 38 3" xfId="2070"/>
    <cellStyle name="Normal 38 4" xfId="2071"/>
    <cellStyle name="Normal 39" xfId="2072"/>
    <cellStyle name="Normal 39 2" xfId="2073"/>
    <cellStyle name="Normal 39 3" xfId="2074"/>
    <cellStyle name="Normal 39 4" xfId="2075"/>
    <cellStyle name="Normal 4" xfId="2076"/>
    <cellStyle name="Normal 40" xfId="2077"/>
    <cellStyle name="Normal 40 2" xfId="2078"/>
    <cellStyle name="Normal 40 3" xfId="2079"/>
    <cellStyle name="Normal 40 4" xfId="2080"/>
    <cellStyle name="Normal 41" xfId="2081"/>
    <cellStyle name="Normal 41 2" xfId="2082"/>
    <cellStyle name="Normal 41 3" xfId="2083"/>
    <cellStyle name="Normal 41 4" xfId="2084"/>
    <cellStyle name="Normal 42" xfId="2085"/>
    <cellStyle name="Normal 42 2" xfId="2086"/>
    <cellStyle name="Normal 42 3" xfId="2087"/>
    <cellStyle name="Normal 42 4" xfId="2088"/>
    <cellStyle name="Normal 43" xfId="2089"/>
    <cellStyle name="Normal 43 2" xfId="2090"/>
    <cellStyle name="Normal 43 3" xfId="2091"/>
    <cellStyle name="Normal 43 4" xfId="2092"/>
    <cellStyle name="Normal 44" xfId="2093"/>
    <cellStyle name="Normal 44 2" xfId="2094"/>
    <cellStyle name="Normal 44 3" xfId="2095"/>
    <cellStyle name="Normal 44 4" xfId="2096"/>
    <cellStyle name="Normal 45" xfId="2097"/>
    <cellStyle name="Normal 45 2" xfId="2098"/>
    <cellStyle name="Normal 45 3" xfId="2099"/>
    <cellStyle name="Normal 45 4" xfId="2100"/>
    <cellStyle name="Normal 46" xfId="2101"/>
    <cellStyle name="Normal 46 2" xfId="2102"/>
    <cellStyle name="Normal 46 3" xfId="2103"/>
    <cellStyle name="Normal 46 4" xfId="2104"/>
    <cellStyle name="Normal 47" xfId="2105"/>
    <cellStyle name="Normal 47 2" xfId="2106"/>
    <cellStyle name="Normal 47 3" xfId="2107"/>
    <cellStyle name="Normal 47 4" xfId="2108"/>
    <cellStyle name="Normal 48" xfId="2109"/>
    <cellStyle name="Normal 48 2" xfId="2110"/>
    <cellStyle name="Normal 48 3" xfId="2111"/>
    <cellStyle name="Normal 48 4" xfId="2112"/>
    <cellStyle name="Normal 49" xfId="2113"/>
    <cellStyle name="Normal 49 2" xfId="2114"/>
    <cellStyle name="Normal 49 3" xfId="2115"/>
    <cellStyle name="Normal 49 4" xfId="2116"/>
    <cellStyle name="Normal 5" xfId="2117"/>
    <cellStyle name="Normal 50" xfId="2118"/>
    <cellStyle name="Normal 50 2" xfId="2119"/>
    <cellStyle name="Normal 50 3" xfId="2120"/>
    <cellStyle name="Normal 50 4" xfId="2121"/>
    <cellStyle name="Normal 51" xfId="2122"/>
    <cellStyle name="Normal 51 2" xfId="2123"/>
    <cellStyle name="Normal 51 3" xfId="2124"/>
    <cellStyle name="Normal 51 4" xfId="2125"/>
    <cellStyle name="Normal 52" xfId="2126"/>
    <cellStyle name="Normal 52 2" xfId="2127"/>
    <cellStyle name="Normal 52 3" xfId="2128"/>
    <cellStyle name="Normal 52 4" xfId="2129"/>
    <cellStyle name="Normal 53" xfId="2130"/>
    <cellStyle name="Normal 53 2" xfId="2131"/>
    <cellStyle name="Normal 53 3" xfId="2132"/>
    <cellStyle name="Normal 53 4" xfId="2133"/>
    <cellStyle name="Normal 54" xfId="2134"/>
    <cellStyle name="Normal 54 2" xfId="2135"/>
    <cellStyle name="Normal 54 3" xfId="2136"/>
    <cellStyle name="Normal 54 4" xfId="2137"/>
    <cellStyle name="Normal 55" xfId="2138"/>
    <cellStyle name="Normal 55 2" xfId="2139"/>
    <cellStyle name="Normal 55 3" xfId="2140"/>
    <cellStyle name="Normal 55 4" xfId="2141"/>
    <cellStyle name="Normal 56" xfId="2142"/>
    <cellStyle name="Normal 56 2" xfId="2143"/>
    <cellStyle name="Normal 56 3" xfId="2144"/>
    <cellStyle name="Normal 56 4" xfId="2145"/>
    <cellStyle name="Normal 57" xfId="2146"/>
    <cellStyle name="Normal 57 2" xfId="2147"/>
    <cellStyle name="Normal 57 3" xfId="2148"/>
    <cellStyle name="Normal 57 4" xfId="2149"/>
    <cellStyle name="Normal 58" xfId="2150"/>
    <cellStyle name="Normal 58 2" xfId="2151"/>
    <cellStyle name="Normal 58 3" xfId="2152"/>
    <cellStyle name="Normal 58 4" xfId="2153"/>
    <cellStyle name="Normal 59" xfId="2154"/>
    <cellStyle name="Normal 59 2" xfId="2155"/>
    <cellStyle name="Normal 59 3" xfId="2156"/>
    <cellStyle name="Normal 59 4" xfId="2157"/>
    <cellStyle name="Normal 6" xfId="2158"/>
    <cellStyle name="Normal 60" xfId="2159"/>
    <cellStyle name="Normal 60 2" xfId="2160"/>
    <cellStyle name="Normal 60 3" xfId="2161"/>
    <cellStyle name="Normal 60 4" xfId="2162"/>
    <cellStyle name="Normal 61" xfId="2163"/>
    <cellStyle name="Normal 61 2" xfId="2164"/>
    <cellStyle name="Normal 61 3" xfId="2165"/>
    <cellStyle name="Normal 61 4" xfId="2166"/>
    <cellStyle name="Normal 62" xfId="2167"/>
    <cellStyle name="Normal 62 2" xfId="2168"/>
    <cellStyle name="Normal 62 3" xfId="2169"/>
    <cellStyle name="Normal 62 4" xfId="2170"/>
    <cellStyle name="Normal 63" xfId="2171"/>
    <cellStyle name="Normal 63 2" xfId="2172"/>
    <cellStyle name="Normal 63 3" xfId="2173"/>
    <cellStyle name="Normal 63 4" xfId="2174"/>
    <cellStyle name="Normal 64" xfId="2175"/>
    <cellStyle name="Normal 64 2" xfId="2176"/>
    <cellStyle name="Normal 64 3" xfId="2177"/>
    <cellStyle name="Normal 64 4" xfId="2178"/>
    <cellStyle name="Normal 65" xfId="2179"/>
    <cellStyle name="Normal 65 2" xfId="2180"/>
    <cellStyle name="Normal 65 3" xfId="2181"/>
    <cellStyle name="Normal 65 4" xfId="2182"/>
    <cellStyle name="Normal 66" xfId="2183"/>
    <cellStyle name="Normal 66 2" xfId="2184"/>
    <cellStyle name="Normal 66 3" xfId="2185"/>
    <cellStyle name="Normal 66 4" xfId="2186"/>
    <cellStyle name="Normal 67" xfId="2187"/>
    <cellStyle name="Normal 67 2" xfId="2188"/>
    <cellStyle name="Normal 67 3" xfId="2189"/>
    <cellStyle name="Normal 67 4" xfId="2190"/>
    <cellStyle name="Normal 68" xfId="2191"/>
    <cellStyle name="Normal 68 2" xfId="2192"/>
    <cellStyle name="Normal 68 3" xfId="2193"/>
    <cellStyle name="Normal 68 4" xfId="2194"/>
    <cellStyle name="Normal 69" xfId="2195"/>
    <cellStyle name="Normal 69 2" xfId="2196"/>
    <cellStyle name="Normal 69 3" xfId="2197"/>
    <cellStyle name="Normal 69 4" xfId="2198"/>
    <cellStyle name="Normal 7" xfId="2199"/>
    <cellStyle name="Normal 70" xfId="2200"/>
    <cellStyle name="Normal 70 2" xfId="2201"/>
    <cellStyle name="Normal 70 3" xfId="2202"/>
    <cellStyle name="Normal 70 4" xfId="2203"/>
    <cellStyle name="Normal 71" xfId="2204"/>
    <cellStyle name="Normal 71 2" xfId="2205"/>
    <cellStyle name="Normal 71 3" xfId="2206"/>
    <cellStyle name="Normal 71 4" xfId="2207"/>
    <cellStyle name="Normal 72" xfId="2208"/>
    <cellStyle name="Normal 72 2" xfId="2209"/>
    <cellStyle name="Normal 72 3" xfId="2210"/>
    <cellStyle name="Normal 72 4" xfId="2211"/>
    <cellStyle name="Normal 73" xfId="2212"/>
    <cellStyle name="Normal 73 2" xfId="2213"/>
    <cellStyle name="Normal 73 3" xfId="2214"/>
    <cellStyle name="Normal 73 4" xfId="2215"/>
    <cellStyle name="Normal 74" xfId="2216"/>
    <cellStyle name="Normal 74 2" xfId="2217"/>
    <cellStyle name="Normal 74 3" xfId="2218"/>
    <cellStyle name="Normal 74 4" xfId="2219"/>
    <cellStyle name="Normal 75" xfId="2220"/>
    <cellStyle name="Normal 75 2" xfId="2221"/>
    <cellStyle name="Normal 75 3" xfId="2222"/>
    <cellStyle name="Normal 75 4" xfId="2223"/>
    <cellStyle name="Normal 76" xfId="2224"/>
    <cellStyle name="Normal 76 2" xfId="2225"/>
    <cellStyle name="Normal 76 3" xfId="2226"/>
    <cellStyle name="Normal 76 4" xfId="2227"/>
    <cellStyle name="Normal 77" xfId="2228"/>
    <cellStyle name="Normal 77 2" xfId="2229"/>
    <cellStyle name="Normal 77 3" xfId="2230"/>
    <cellStyle name="Normal 77 4" xfId="2231"/>
    <cellStyle name="Normal 78" xfId="2232"/>
    <cellStyle name="Normal 78 2" xfId="2233"/>
    <cellStyle name="Normal 78 3" xfId="2234"/>
    <cellStyle name="Normal 78 4" xfId="2235"/>
    <cellStyle name="Normal 79" xfId="2236"/>
    <cellStyle name="Normal 79 2" xfId="2237"/>
    <cellStyle name="Normal 79 2 2" xfId="2238"/>
    <cellStyle name="Normal 79 3" xfId="2239"/>
    <cellStyle name="Normal 8" xfId="2240"/>
    <cellStyle name="Normal 80" xfId="2241"/>
    <cellStyle name="Normal 80 2" xfId="2242"/>
    <cellStyle name="Normal 80 2 2" xfId="2243"/>
    <cellStyle name="Normal 80 3" xfId="2244"/>
    <cellStyle name="Normal 81" xfId="2245"/>
    <cellStyle name="Normal 81 2" xfId="2246"/>
    <cellStyle name="Normal 81 2 2" xfId="2247"/>
    <cellStyle name="Normal 81 3" xfId="2248"/>
    <cellStyle name="Normal 82" xfId="2249"/>
    <cellStyle name="Normal 82 2" xfId="2250"/>
    <cellStyle name="Normal 82 2 2" xfId="2251"/>
    <cellStyle name="Normal 82 3" xfId="2252"/>
    <cellStyle name="Normal 83" xfId="2253"/>
    <cellStyle name="Normal 83 2" xfId="2254"/>
    <cellStyle name="Normal 83 2 2" xfId="2255"/>
    <cellStyle name="Normal 83 3" xfId="2256"/>
    <cellStyle name="Normal 84" xfId="2257"/>
    <cellStyle name="Normal 84 2" xfId="2258"/>
    <cellStyle name="Normal 84 2 2" xfId="2259"/>
    <cellStyle name="Normal 84 3" xfId="2260"/>
    <cellStyle name="Normal 85" xfId="2261"/>
    <cellStyle name="Normal 85 2" xfId="2262"/>
    <cellStyle name="Normal 85 2 2" xfId="2263"/>
    <cellStyle name="Normal 85 3" xfId="2264"/>
    <cellStyle name="Normal 86" xfId="2265"/>
    <cellStyle name="Normal 86 2" xfId="2266"/>
    <cellStyle name="Normal 86 2 2" xfId="2267"/>
    <cellStyle name="Normal 86 3" xfId="2268"/>
    <cellStyle name="Normal 87" xfId="2269"/>
    <cellStyle name="Normal 87 2" xfId="2270"/>
    <cellStyle name="Normal 87 2 2" xfId="2271"/>
    <cellStyle name="Normal 87 3" xfId="2272"/>
    <cellStyle name="Normal 88" xfId="2273"/>
    <cellStyle name="Normal 88 2" xfId="2274"/>
    <cellStyle name="Normal 88 2 2" xfId="2275"/>
    <cellStyle name="Normal 88 3" xfId="2276"/>
    <cellStyle name="Normal 89" xfId="2277"/>
    <cellStyle name="Normal 89 2" xfId="2278"/>
    <cellStyle name="Normal 89 2 2" xfId="2279"/>
    <cellStyle name="Normal 89 3" xfId="2280"/>
    <cellStyle name="Normal 9" xfId="2281"/>
    <cellStyle name="Normal 90" xfId="2282"/>
    <cellStyle name="Normal 90 2" xfId="2283"/>
    <cellStyle name="Normal 90 2 2" xfId="2284"/>
    <cellStyle name="Normal 90 3" xfId="2285"/>
    <cellStyle name="Normal 91" xfId="2286"/>
    <cellStyle name="Normal 91 2" xfId="2287"/>
    <cellStyle name="Normal 91 2 2" xfId="2288"/>
    <cellStyle name="Normal 91 3" xfId="2289"/>
    <cellStyle name="Normal 92" xfId="2290"/>
    <cellStyle name="Normal 92 2" xfId="2291"/>
    <cellStyle name="Normal 92 2 2" xfId="2292"/>
    <cellStyle name="Normal 92 3" xfId="2293"/>
    <cellStyle name="Normal 93" xfId="2294"/>
    <cellStyle name="Normal 93 2" xfId="2295"/>
    <cellStyle name="Normal 93 2 2" xfId="2296"/>
    <cellStyle name="Normal 93 3" xfId="2297"/>
    <cellStyle name="Normal 94" xfId="2298"/>
    <cellStyle name="Normal 94 2" xfId="2299"/>
    <cellStyle name="Normal 94 2 2" xfId="2300"/>
    <cellStyle name="Normal 94 3" xfId="2301"/>
    <cellStyle name="Normal 95" xfId="2302"/>
    <cellStyle name="Normal 95 2" xfId="2303"/>
    <cellStyle name="Normal 95 2 2" xfId="2304"/>
    <cellStyle name="Normal 95 3" xfId="2305"/>
    <cellStyle name="Normal 96" xfId="2306"/>
    <cellStyle name="Normal 96 2" xfId="2307"/>
    <cellStyle name="Normal 96 2 2" xfId="2308"/>
    <cellStyle name="Normal 96 3" xfId="2309"/>
    <cellStyle name="Normal 97" xfId="2310"/>
    <cellStyle name="Normal 97 2" xfId="2311"/>
    <cellStyle name="Normal 97 2 2" xfId="2312"/>
    <cellStyle name="Normal 97 3" xfId="2313"/>
    <cellStyle name="Normal 98" xfId="2314"/>
    <cellStyle name="Normal 98 2" xfId="2315"/>
    <cellStyle name="Normal 98 2 2" xfId="2316"/>
    <cellStyle name="Normal 98 3" xfId="2317"/>
    <cellStyle name="Normal 99" xfId="2318"/>
    <cellStyle name="Normal 99 2" xfId="2319"/>
    <cellStyle name="Normal 99 2 2" xfId="2320"/>
    <cellStyle name="Normal 99 3" xfId="2321"/>
    <cellStyle name="NormalHelv" xfId="2322"/>
    <cellStyle name="Note 2" xfId="2323"/>
    <cellStyle name="Nr" xfId="2324"/>
    <cellStyle name="Nr 10" xfId="2325"/>
    <cellStyle name="Nr 11" xfId="2326"/>
    <cellStyle name="Nr 12" xfId="2327"/>
    <cellStyle name="Nr 13" xfId="2328"/>
    <cellStyle name="Nr 14" xfId="2329"/>
    <cellStyle name="Nr 15" xfId="2330"/>
    <cellStyle name="Nr 16" xfId="2331"/>
    <cellStyle name="Nr 17" xfId="2332"/>
    <cellStyle name="Nr 18" xfId="2333"/>
    <cellStyle name="Nr 2" xfId="2334"/>
    <cellStyle name="Nr 3" xfId="2335"/>
    <cellStyle name="Nr 4" xfId="2336"/>
    <cellStyle name="Nr 5" xfId="2337"/>
    <cellStyle name="Nr 6" xfId="2338"/>
    <cellStyle name="Nr 7" xfId="2339"/>
    <cellStyle name="Nr 8" xfId="2340"/>
    <cellStyle name="Nr 9" xfId="2341"/>
    <cellStyle name="number" xfId="2342"/>
    <cellStyle name="number 10" xfId="2343"/>
    <cellStyle name="number 11" xfId="2344"/>
    <cellStyle name="number 12" xfId="2345"/>
    <cellStyle name="number 13" xfId="2346"/>
    <cellStyle name="number 14" xfId="2347"/>
    <cellStyle name="number 15" xfId="2348"/>
    <cellStyle name="number 16" xfId="2349"/>
    <cellStyle name="number 17" xfId="2350"/>
    <cellStyle name="number 18" xfId="2351"/>
    <cellStyle name="number 2" xfId="2352"/>
    <cellStyle name="number 3" xfId="2353"/>
    <cellStyle name="number 4" xfId="2354"/>
    <cellStyle name="number 5" xfId="2355"/>
    <cellStyle name="number 6" xfId="2356"/>
    <cellStyle name="number 7" xfId="2357"/>
    <cellStyle name="number 8" xfId="2358"/>
    <cellStyle name="number 9" xfId="2359"/>
    <cellStyle name="nx" xfId="2360"/>
    <cellStyle name="nx 10" xfId="2361"/>
    <cellStyle name="nx 11" xfId="2362"/>
    <cellStyle name="nx 12" xfId="2363"/>
    <cellStyle name="nx 13" xfId="2364"/>
    <cellStyle name="nx 14" xfId="2365"/>
    <cellStyle name="nx 15" xfId="2366"/>
    <cellStyle name="nx 16" xfId="2367"/>
    <cellStyle name="nx 17" xfId="2368"/>
    <cellStyle name="nx 18" xfId="2369"/>
    <cellStyle name="nx 2" xfId="2370"/>
    <cellStyle name="nx 3" xfId="2371"/>
    <cellStyle name="nx 4" xfId="2372"/>
    <cellStyle name="nx 5" xfId="2373"/>
    <cellStyle name="nx 6" xfId="2374"/>
    <cellStyle name="nx 7" xfId="2375"/>
    <cellStyle name="nx 8" xfId="2376"/>
    <cellStyle name="nx 9" xfId="2377"/>
    <cellStyle name="Objekte" xfId="2378"/>
    <cellStyle name="oft Excel]_x000d__x000a_Comment=open=/f ‚ðw’è‚·‚é‚ÆAƒ†[ƒU[’è‹`ŠÖ”‚ðŠÖ”“\‚è•t‚¯‚Ìˆê——‚É“o˜^‚·‚é‚±‚Æ‚ª‚Å‚«‚Ü‚·B_x000d__x000a_Maximized" xfId="2379"/>
    <cellStyle name="ºó¼Ì³¬¼¶Á´½Ó" xfId="2380"/>
    <cellStyle name="op header" xfId="2381"/>
    <cellStyle name="Output 2" xfId="2382"/>
    <cellStyle name="Output 3" xfId="2383"/>
    <cellStyle name="Output Amounts" xfId="2384"/>
    <cellStyle name="OUTPUT LINE ITEMS" xfId="2385"/>
    <cellStyle name="p" xfId="2386"/>
    <cellStyle name="p 10" xfId="2387"/>
    <cellStyle name="p 11" xfId="2388"/>
    <cellStyle name="p 12" xfId="2389"/>
    <cellStyle name="p 13" xfId="2390"/>
    <cellStyle name="p 14" xfId="2391"/>
    <cellStyle name="p 15" xfId="2392"/>
    <cellStyle name="p 16" xfId="2393"/>
    <cellStyle name="p 17" xfId="2394"/>
    <cellStyle name="p 18" xfId="2395"/>
    <cellStyle name="p 2" xfId="2396"/>
    <cellStyle name="p 3" xfId="2397"/>
    <cellStyle name="p 4" xfId="2398"/>
    <cellStyle name="p 5" xfId="2399"/>
    <cellStyle name="p 6" xfId="2400"/>
    <cellStyle name="p 7" xfId="2401"/>
    <cellStyle name="p 8" xfId="2402"/>
    <cellStyle name="p 9" xfId="2403"/>
    <cellStyle name="p0" xfId="2404"/>
    <cellStyle name="p0]" xfId="2405"/>
    <cellStyle name="p0] 10" xfId="2406"/>
    <cellStyle name="p0] 11" xfId="2407"/>
    <cellStyle name="p0] 12" xfId="2408"/>
    <cellStyle name="p0] 13" xfId="2409"/>
    <cellStyle name="p0] 14" xfId="2410"/>
    <cellStyle name="p0] 15" xfId="2411"/>
    <cellStyle name="p0] 16" xfId="2412"/>
    <cellStyle name="p0] 17" xfId="2413"/>
    <cellStyle name="p0] 18" xfId="2414"/>
    <cellStyle name="p0] 2" xfId="2415"/>
    <cellStyle name="p0] 3" xfId="2416"/>
    <cellStyle name="p0] 4" xfId="2417"/>
    <cellStyle name="p0] 5" xfId="2418"/>
    <cellStyle name="p0] 6" xfId="2419"/>
    <cellStyle name="p0] 7" xfId="2420"/>
    <cellStyle name="p0] 8" xfId="2421"/>
    <cellStyle name="p0] 9" xfId="2422"/>
    <cellStyle name="p1" xfId="2423"/>
    <cellStyle name="p1`" xfId="2424"/>
    <cellStyle name="p1` 10" xfId="2425"/>
    <cellStyle name="p1` 11" xfId="2426"/>
    <cellStyle name="p1` 12" xfId="2427"/>
    <cellStyle name="p1` 13" xfId="2428"/>
    <cellStyle name="p1` 14" xfId="2429"/>
    <cellStyle name="p1` 15" xfId="2430"/>
    <cellStyle name="p1` 16" xfId="2431"/>
    <cellStyle name="p1` 17" xfId="2432"/>
    <cellStyle name="p1` 18" xfId="2433"/>
    <cellStyle name="p1` 2" xfId="2434"/>
    <cellStyle name="p1` 3" xfId="2435"/>
    <cellStyle name="p1` 4" xfId="2436"/>
    <cellStyle name="p1` 5" xfId="2437"/>
    <cellStyle name="p1` 6" xfId="2438"/>
    <cellStyle name="p1` 7" xfId="2439"/>
    <cellStyle name="p1` 8" xfId="2440"/>
    <cellStyle name="p1` 9" xfId="2441"/>
    <cellStyle name="p12" xfId="2442"/>
    <cellStyle name="p12 10" xfId="2443"/>
    <cellStyle name="p12 11" xfId="2444"/>
    <cellStyle name="p12 12" xfId="2445"/>
    <cellStyle name="p12 13" xfId="2446"/>
    <cellStyle name="p12 14" xfId="2447"/>
    <cellStyle name="p12 15" xfId="2448"/>
    <cellStyle name="p12 16" xfId="2449"/>
    <cellStyle name="p12 17" xfId="2450"/>
    <cellStyle name="p12 18" xfId="2451"/>
    <cellStyle name="p12 2" xfId="2452"/>
    <cellStyle name="p12 3" xfId="2453"/>
    <cellStyle name="p12 4" xfId="2454"/>
    <cellStyle name="p12 5" xfId="2455"/>
    <cellStyle name="p12 6" xfId="2456"/>
    <cellStyle name="p12 7" xfId="2457"/>
    <cellStyle name="p12 8" xfId="2458"/>
    <cellStyle name="p12 9" xfId="2459"/>
    <cellStyle name="p1x" xfId="2460"/>
    <cellStyle name="p1x 10" xfId="2461"/>
    <cellStyle name="p1x 11" xfId="2462"/>
    <cellStyle name="p1x 12" xfId="2463"/>
    <cellStyle name="p1x 13" xfId="2464"/>
    <cellStyle name="p1x 14" xfId="2465"/>
    <cellStyle name="p1x 15" xfId="2466"/>
    <cellStyle name="p1x 16" xfId="2467"/>
    <cellStyle name="p1x 17" xfId="2468"/>
    <cellStyle name="p1x 18" xfId="2469"/>
    <cellStyle name="p1x 2" xfId="2470"/>
    <cellStyle name="p1x 3" xfId="2471"/>
    <cellStyle name="p1x 4" xfId="2472"/>
    <cellStyle name="p1x 5" xfId="2473"/>
    <cellStyle name="p1x 6" xfId="2474"/>
    <cellStyle name="p1x 7" xfId="2475"/>
    <cellStyle name="p1x 8" xfId="2476"/>
    <cellStyle name="p1x 9" xfId="2477"/>
    <cellStyle name="p2" xfId="2478"/>
    <cellStyle name="p3" xfId="2479"/>
    <cellStyle name="Page Number" xfId="2480"/>
    <cellStyle name="Pct w/ Pts" xfId="2481"/>
    <cellStyle name="Pct w/o Pts" xfId="2482"/>
    <cellStyle name="per.style" xfId="2483"/>
    <cellStyle name="Perceent" xfId="2484"/>
    <cellStyle name="Percen - Style2" xfId="2485"/>
    <cellStyle name="Percent" xfId="1" builtinId="5"/>
    <cellStyle name="Percent (0)" xfId="2486"/>
    <cellStyle name="Percent (0,0)" xfId="2487"/>
    <cellStyle name="Percent (0,0) N/A" xfId="2488"/>
    <cellStyle name="Percent (0,0) TBD" xfId="2489"/>
    <cellStyle name="Percent [1]" xfId="2490"/>
    <cellStyle name="Percent [1] 10" xfId="2491"/>
    <cellStyle name="Percent [1] 11" xfId="2492"/>
    <cellStyle name="Percent [1] 12" xfId="2493"/>
    <cellStyle name="Percent [1] 13" xfId="2494"/>
    <cellStyle name="Percent [1] 14" xfId="2495"/>
    <cellStyle name="Percent [1] 15" xfId="2496"/>
    <cellStyle name="Percent [1] 16" xfId="2497"/>
    <cellStyle name="Percent [1] 17" xfId="2498"/>
    <cellStyle name="Percent [1] 18" xfId="2499"/>
    <cellStyle name="Percent [1] 2" xfId="2500"/>
    <cellStyle name="Percent [1] 3" xfId="2501"/>
    <cellStyle name="Percent [1] 4" xfId="2502"/>
    <cellStyle name="Percent [1] 5" xfId="2503"/>
    <cellStyle name="Percent [1] 6" xfId="2504"/>
    <cellStyle name="Percent [1] 7" xfId="2505"/>
    <cellStyle name="Percent [1] 8" xfId="2506"/>
    <cellStyle name="Percent [1] 9" xfId="2507"/>
    <cellStyle name="Percent [2]" xfId="2508"/>
    <cellStyle name="Percent 10" xfId="2509"/>
    <cellStyle name="Percent 11" xfId="2510"/>
    <cellStyle name="Percent 12" xfId="2511"/>
    <cellStyle name="Percent 13" xfId="2512"/>
    <cellStyle name="Percent 14" xfId="2513"/>
    <cellStyle name="Percent 15" xfId="2514"/>
    <cellStyle name="Percent 16" xfId="2515"/>
    <cellStyle name="Percent 17" xfId="2516"/>
    <cellStyle name="Percent 18" xfId="2517"/>
    <cellStyle name="Percent 2" xfId="2518"/>
    <cellStyle name="Percent 2 10" xfId="2519"/>
    <cellStyle name="Percent 2 11" xfId="2520"/>
    <cellStyle name="Percent 2 12" xfId="2521"/>
    <cellStyle name="Percent 2 13" xfId="2522"/>
    <cellStyle name="Percent 2 14" xfId="2523"/>
    <cellStyle name="Percent 2 2" xfId="2524"/>
    <cellStyle name="Percent 2 2 2" xfId="2525"/>
    <cellStyle name="Percent 2 2 2 2" xfId="2526"/>
    <cellStyle name="Percent 2 2 2 3" xfId="2527"/>
    <cellStyle name="Percent 2 2 2 4" xfId="2528"/>
    <cellStyle name="Percent 2 2 2 5" xfId="2529"/>
    <cellStyle name="Percent 2 2 2 6" xfId="2530"/>
    <cellStyle name="Percent 2 2 3" xfId="2531"/>
    <cellStyle name="Percent 2 2 4" xfId="2532"/>
    <cellStyle name="Percent 2 2 5" xfId="2533"/>
    <cellStyle name="Percent 2 2 6" xfId="2534"/>
    <cellStyle name="Percent 2 3" xfId="2535"/>
    <cellStyle name="Percent 2 4" xfId="2536"/>
    <cellStyle name="Percent 2 5" xfId="2537"/>
    <cellStyle name="Percent 2 6" xfId="2538"/>
    <cellStyle name="Percent 2 7" xfId="2539"/>
    <cellStyle name="Percent 2 8" xfId="2540"/>
    <cellStyle name="Percent 2 9" xfId="2541"/>
    <cellStyle name="Percent 2_ENG " xfId="2542"/>
    <cellStyle name="Percent 3" xfId="2543"/>
    <cellStyle name="Percent 3 10" xfId="2544"/>
    <cellStyle name="Percent 3 11" xfId="2545"/>
    <cellStyle name="Percent 3 12" xfId="2546"/>
    <cellStyle name="Percent 3 13" xfId="2547"/>
    <cellStyle name="Percent 3 2" xfId="2548"/>
    <cellStyle name="Percent 3 3" xfId="2549"/>
    <cellStyle name="Percent 3 4" xfId="2550"/>
    <cellStyle name="Percent 3 5" xfId="2551"/>
    <cellStyle name="Percent 3 6" xfId="2552"/>
    <cellStyle name="Percent 3 7" xfId="2553"/>
    <cellStyle name="Percent 3 8" xfId="2554"/>
    <cellStyle name="Percent 3 9" xfId="2555"/>
    <cellStyle name="Percent 4" xfId="2556"/>
    <cellStyle name="Percent 4 10" xfId="2557"/>
    <cellStyle name="Percent 4 11" xfId="2558"/>
    <cellStyle name="Percent 4 12" xfId="2559"/>
    <cellStyle name="Percent 4 13" xfId="2560"/>
    <cellStyle name="Percent 4 2" xfId="2561"/>
    <cellStyle name="Percent 4 3" xfId="2562"/>
    <cellStyle name="Percent 4 4" xfId="2563"/>
    <cellStyle name="Percent 4 5" xfId="2564"/>
    <cellStyle name="Percent 4 6" xfId="2565"/>
    <cellStyle name="Percent 4 7" xfId="2566"/>
    <cellStyle name="Percent 4 8" xfId="2567"/>
    <cellStyle name="Percent 4 9" xfId="2568"/>
    <cellStyle name="Percent 5" xfId="2569"/>
    <cellStyle name="Percent 5 10" xfId="2570"/>
    <cellStyle name="Percent 5 11" xfId="2571"/>
    <cellStyle name="Percent 5 12" xfId="2572"/>
    <cellStyle name="Percent 5 13" xfId="2573"/>
    <cellStyle name="Percent 5 2" xfId="2574"/>
    <cellStyle name="Percent 5 3" xfId="2575"/>
    <cellStyle name="Percent 5 4" xfId="2576"/>
    <cellStyle name="Percent 5 5" xfId="2577"/>
    <cellStyle name="Percent 5 6" xfId="2578"/>
    <cellStyle name="Percent 5 7" xfId="2579"/>
    <cellStyle name="Percent 5 8" xfId="2580"/>
    <cellStyle name="Percent 5 9" xfId="2581"/>
    <cellStyle name="Percent 6" xfId="2582"/>
    <cellStyle name="Percent 7" xfId="2583"/>
    <cellStyle name="Percent 8" xfId="2584"/>
    <cellStyle name="Percent 9" xfId="2585"/>
    <cellStyle name="Percent w/o%" xfId="2586"/>
    <cellStyle name="Percent%" xfId="2587"/>
    <cellStyle name="Percentage" xfId="2588"/>
    <cellStyle name="Planjahr" xfId="2589"/>
    <cellStyle name="po1" xfId="2590"/>
    <cellStyle name="Porcentaje" xfId="2591"/>
    <cellStyle name="pp" xfId="2592"/>
    <cellStyle name="pp 10" xfId="2593"/>
    <cellStyle name="pp 11" xfId="2594"/>
    <cellStyle name="pp 12" xfId="2595"/>
    <cellStyle name="pp 13" xfId="2596"/>
    <cellStyle name="pp 14" xfId="2597"/>
    <cellStyle name="pp 15" xfId="2598"/>
    <cellStyle name="pp 16" xfId="2599"/>
    <cellStyle name="pp 17" xfId="2600"/>
    <cellStyle name="pp 18" xfId="2601"/>
    <cellStyle name="pp 2" xfId="2602"/>
    <cellStyle name="pp 3" xfId="2603"/>
    <cellStyle name="pp 4" xfId="2604"/>
    <cellStyle name="pp 5" xfId="2605"/>
    <cellStyle name="pp 6" xfId="2606"/>
    <cellStyle name="pp 7" xfId="2607"/>
    <cellStyle name="pp 8" xfId="2608"/>
    <cellStyle name="pp 9" xfId="2609"/>
    <cellStyle name="pp1" xfId="2610"/>
    <cellStyle name="pp1 10" xfId="2611"/>
    <cellStyle name="pp1 11" xfId="2612"/>
    <cellStyle name="pp1 12" xfId="2613"/>
    <cellStyle name="pp1 13" xfId="2614"/>
    <cellStyle name="pp1 14" xfId="2615"/>
    <cellStyle name="pp1 15" xfId="2616"/>
    <cellStyle name="pp1 16" xfId="2617"/>
    <cellStyle name="pp1 17" xfId="2618"/>
    <cellStyle name="pp1 18" xfId="2619"/>
    <cellStyle name="pp1 2" xfId="2620"/>
    <cellStyle name="pp1 3" xfId="2621"/>
    <cellStyle name="pp1 4" xfId="2622"/>
    <cellStyle name="pp1 5" xfId="2623"/>
    <cellStyle name="pp1 6" xfId="2624"/>
    <cellStyle name="pp1 7" xfId="2625"/>
    <cellStyle name="pp1 8" xfId="2626"/>
    <cellStyle name="pp1 9" xfId="2627"/>
    <cellStyle name="Prefilled" xfId="2628"/>
    <cellStyle name="Prefilled 10" xfId="2629"/>
    <cellStyle name="Prefilled 11" xfId="2630"/>
    <cellStyle name="Prefilled 12" xfId="2631"/>
    <cellStyle name="Prefilled 13" xfId="2632"/>
    <cellStyle name="Prefilled 14" xfId="2633"/>
    <cellStyle name="Prefilled 15" xfId="2634"/>
    <cellStyle name="Prefilled 16" xfId="2635"/>
    <cellStyle name="Prefilled 17" xfId="2636"/>
    <cellStyle name="Prefilled 18" xfId="2637"/>
    <cellStyle name="Prefilled 2" xfId="2638"/>
    <cellStyle name="Prefilled 3" xfId="2639"/>
    <cellStyle name="Prefilled 4" xfId="2640"/>
    <cellStyle name="Prefilled 5" xfId="2641"/>
    <cellStyle name="Prefilled 6" xfId="2642"/>
    <cellStyle name="Prefilled 7" xfId="2643"/>
    <cellStyle name="Prefilled 8" xfId="2644"/>
    <cellStyle name="Prefilled 9" xfId="2645"/>
    <cellStyle name="pricing" xfId="2646"/>
    <cellStyle name="Private" xfId="2647"/>
    <cellStyle name="Private 10" xfId="2648"/>
    <cellStyle name="Private 11" xfId="2649"/>
    <cellStyle name="Private 12" xfId="2650"/>
    <cellStyle name="Private 13" xfId="2651"/>
    <cellStyle name="Private 14" xfId="2652"/>
    <cellStyle name="Private 15" xfId="2653"/>
    <cellStyle name="Private 16" xfId="2654"/>
    <cellStyle name="Private 17" xfId="2655"/>
    <cellStyle name="Private 18" xfId="2656"/>
    <cellStyle name="Private 2" xfId="2657"/>
    <cellStyle name="Private 3" xfId="2658"/>
    <cellStyle name="Private 4" xfId="2659"/>
    <cellStyle name="Private 5" xfId="2660"/>
    <cellStyle name="Private 6" xfId="2661"/>
    <cellStyle name="Private 7" xfId="2662"/>
    <cellStyle name="Private 8" xfId="2663"/>
    <cellStyle name="Private 9" xfId="2664"/>
    <cellStyle name="Private1" xfId="2665"/>
    <cellStyle name="Prosent 2" xfId="3268"/>
    <cellStyle name="PSChar" xfId="2666"/>
    <cellStyle name="PSDate" xfId="2667"/>
    <cellStyle name="PSDec" xfId="2668"/>
    <cellStyle name="PSHeading" xfId="2669"/>
    <cellStyle name="PSHeading 10" xfId="2670"/>
    <cellStyle name="PSHeading 11" xfId="2671"/>
    <cellStyle name="PSHeading 12" xfId="2672"/>
    <cellStyle name="PSHeading 13" xfId="2673"/>
    <cellStyle name="PSHeading 14" xfId="2674"/>
    <cellStyle name="PSHeading 15" xfId="2675"/>
    <cellStyle name="PSHeading 16" xfId="2676"/>
    <cellStyle name="PSHeading 17" xfId="2677"/>
    <cellStyle name="PSHeading 18" xfId="2678"/>
    <cellStyle name="PSHeading 2" xfId="2679"/>
    <cellStyle name="PSHeading 3" xfId="2680"/>
    <cellStyle name="PSHeading 4" xfId="2681"/>
    <cellStyle name="PSHeading 5" xfId="2682"/>
    <cellStyle name="PSHeading 6" xfId="2683"/>
    <cellStyle name="PSHeading 7" xfId="2684"/>
    <cellStyle name="PSHeading 8" xfId="2685"/>
    <cellStyle name="PSHeading 9" xfId="2686"/>
    <cellStyle name="PSInt" xfId="2687"/>
    <cellStyle name="PSSpacer" xfId="2688"/>
    <cellStyle name="Punktzahl" xfId="2689"/>
    <cellStyle name="Punto" xfId="2690"/>
    <cellStyle name="Punto0" xfId="2691"/>
    <cellStyle name="Punto0 - Style1" xfId="2692"/>
    <cellStyle name="pwstyle" xfId="2693"/>
    <cellStyle name="pwstyle 10" xfId="2694"/>
    <cellStyle name="pwstyle 11" xfId="2695"/>
    <cellStyle name="pwstyle 12" xfId="2696"/>
    <cellStyle name="pwstyle 13" xfId="2697"/>
    <cellStyle name="pwstyle 14" xfId="2698"/>
    <cellStyle name="pwstyle 15" xfId="2699"/>
    <cellStyle name="pwstyle 16" xfId="2700"/>
    <cellStyle name="pwstyle 17" xfId="2701"/>
    <cellStyle name="pwstyle 18" xfId="2702"/>
    <cellStyle name="pwstyle 2" xfId="2703"/>
    <cellStyle name="pwstyle 3" xfId="2704"/>
    <cellStyle name="pwstyle 4" xfId="2705"/>
    <cellStyle name="pwstyle 5" xfId="2706"/>
    <cellStyle name="pwstyle 6" xfId="2707"/>
    <cellStyle name="pwstyle 7" xfId="2708"/>
    <cellStyle name="pwstyle 8" xfId="2709"/>
    <cellStyle name="pwstyle 9" xfId="2710"/>
    <cellStyle name="q1" xfId="2711"/>
    <cellStyle name="q2" xfId="2712"/>
    <cellStyle name="q3" xfId="2713"/>
    <cellStyle name="q4" xfId="2714"/>
    <cellStyle name="regstoresfromspecstores" xfId="2715"/>
    <cellStyle name="RevList" xfId="2716"/>
    <cellStyle name="s]_x000d__x000a_spooler=yes_x000d__x000a_load=_x000d__x000a_run=d:\secrets2\plugin\plugin.exe_x000d__x000a_Beep=yes_x000d__x000a_NullPort=None_x000d__x000a_BorderWidth=3_x000d__x000a_CursorBlinkRate=530_x000d_" xfId="2717"/>
    <cellStyle name="s]_x000d__x000a_spooler=yes_x000d__x000a_load=_x000d__x000a_run=d:\secrets2\plugin\plugin.exe_x000d__x000a_Beep=yes_x000d__x000a_NullPort=None_x000d__x000a_BorderWidth=3_x000d__x000a_CursorBlinkRate=530_x000d_ 10" xfId="2718"/>
    <cellStyle name="s]_x000d__x000a_spooler=yes_x000d__x000a_load=_x000d__x000a_run=d:\secrets2\plugin\plugin.exe_x000d__x000a_Beep=yes_x000d__x000a_NullPort=None_x000d__x000a_BorderWidth=3_x000d__x000a_CursorBlinkRate=530_x000d_ 11" xfId="2719"/>
    <cellStyle name="s]_x000d__x000a_spooler=yes_x000d__x000a_load=_x000d__x000a_run=d:\secrets2\plugin\plugin.exe_x000d__x000a_Beep=yes_x000d__x000a_NullPort=None_x000d__x000a_BorderWidth=3_x000d__x000a_CursorBlinkRate=530_x000d_ 12" xfId="2720"/>
    <cellStyle name="s]_x000d__x000a_spooler=yes_x000d__x000a_load=_x000d__x000a_run=d:\secrets2\plugin\plugin.exe_x000d__x000a_Beep=yes_x000d__x000a_NullPort=None_x000d__x000a_BorderWidth=3_x000d__x000a_CursorBlinkRate=530_x000d_ 13" xfId="2721"/>
    <cellStyle name="s]_x000d__x000a_spooler=yes_x000d__x000a_load=_x000d__x000a_run=d:\secrets2\plugin\plugin.exe_x000d__x000a_Beep=yes_x000d__x000a_NullPort=None_x000d__x000a_BorderWidth=3_x000d__x000a_CursorBlinkRate=530_x000d_ 14" xfId="2722"/>
    <cellStyle name="s]_x000d__x000a_spooler=yes_x000d__x000a_load=_x000d__x000a_run=d:\secrets2\plugin\plugin.exe_x000d__x000a_Beep=yes_x000d__x000a_NullPort=None_x000d__x000a_BorderWidth=3_x000d__x000a_CursorBlinkRate=530_x000d_ 15" xfId="2723"/>
    <cellStyle name="s]_x000d__x000a_spooler=yes_x000d__x000a_load=_x000d__x000a_run=d:\secrets2\plugin\plugin.exe_x000d__x000a_Beep=yes_x000d__x000a_NullPort=None_x000d__x000a_BorderWidth=3_x000d__x000a_CursorBlinkRate=530_x000d_ 16" xfId="2724"/>
    <cellStyle name="s]_x000d__x000a_spooler=yes_x000d__x000a_load=_x000d__x000a_run=d:\secrets2\plugin\plugin.exe_x000d__x000a_Beep=yes_x000d__x000a_NullPort=None_x000d__x000a_BorderWidth=3_x000d__x000a_CursorBlinkRate=530_x000d_ 17" xfId="2725"/>
    <cellStyle name="s]_x000d__x000a_spooler=yes_x000d__x000a_load=_x000d__x000a_run=d:\secrets2\plugin\plugin.exe_x000d__x000a_Beep=yes_x000d__x000a_NullPort=None_x000d__x000a_BorderWidth=3_x000d__x000a_CursorBlinkRate=530_x000d_ 18" xfId="2726"/>
    <cellStyle name="s]_x000d__x000a_spooler=yes_x000d__x000a_load=_x000d__x000a_run=d:\secrets2\plugin\plugin.exe_x000d__x000a_Beep=yes_x000d__x000a_NullPort=None_x000d__x000a_BorderWidth=3_x000d__x000a_CursorBlinkRate=530_x000d_ 2" xfId="2727"/>
    <cellStyle name="s]_x000d__x000a_spooler=yes_x000d__x000a_load=_x000d__x000a_run=d:\secrets2\plugin\plugin.exe_x000d__x000a_Beep=yes_x000d__x000a_NullPort=None_x000d__x000a_BorderWidth=3_x000d__x000a_CursorBlinkRate=530_x000d_ 3" xfId="2728"/>
    <cellStyle name="s]_x000d__x000a_spooler=yes_x000d__x000a_load=_x000d__x000a_run=d:\secrets2\plugin\plugin.exe_x000d__x000a_Beep=yes_x000d__x000a_NullPort=None_x000d__x000a_BorderWidth=3_x000d__x000a_CursorBlinkRate=530_x000d_ 4" xfId="2729"/>
    <cellStyle name="s]_x000d__x000a_spooler=yes_x000d__x000a_load=_x000d__x000a_run=d:\secrets2\plugin\plugin.exe_x000d__x000a_Beep=yes_x000d__x000a_NullPort=None_x000d__x000a_BorderWidth=3_x000d__x000a_CursorBlinkRate=530_x000d_ 5" xfId="2730"/>
    <cellStyle name="s]_x000d__x000a_spooler=yes_x000d__x000a_load=_x000d__x000a_run=d:\secrets2\plugin\plugin.exe_x000d__x000a_Beep=yes_x000d__x000a_NullPort=None_x000d__x000a_BorderWidth=3_x000d__x000a_CursorBlinkRate=530_x000d_ 6" xfId="2731"/>
    <cellStyle name="s]_x000d__x000a_spooler=yes_x000d__x000a_load=_x000d__x000a_run=d:\secrets2\plugin\plugin.exe_x000d__x000a_Beep=yes_x000d__x000a_NullPort=None_x000d__x000a_BorderWidth=3_x000d__x000a_CursorBlinkRate=530_x000d_ 7" xfId="2732"/>
    <cellStyle name="s]_x000d__x000a_spooler=yes_x000d__x000a_load=_x000d__x000a_run=d:\secrets2\plugin\plugin.exe_x000d__x000a_Beep=yes_x000d__x000a_NullPort=None_x000d__x000a_BorderWidth=3_x000d__x000a_CursorBlinkRate=530_x000d_ 8" xfId="2733"/>
    <cellStyle name="s]_x000d__x000a_spooler=yes_x000d__x000a_load=_x000d__x000a_run=d:\secrets2\plugin\plugin.exe_x000d__x000a_Beep=yes_x000d__x000a_NullPort=None_x000d__x000a_BorderWidth=3_x000d__x000a_CursorBlinkRate=530_x000d_ 9" xfId="2734"/>
    <cellStyle name="SAPBEXaggData" xfId="2735"/>
    <cellStyle name="SAPBEXaggDataEmph" xfId="2736"/>
    <cellStyle name="SAPBEXaggExc1" xfId="2737"/>
    <cellStyle name="SAPBEXaggExc1Emph" xfId="2738"/>
    <cellStyle name="SAPBEXaggExc2" xfId="2739"/>
    <cellStyle name="SAPBEXaggExc2Emph" xfId="2740"/>
    <cellStyle name="SAPBEXaggItem" xfId="2741"/>
    <cellStyle name="SAPBEXaggItemX" xfId="2742"/>
    <cellStyle name="SAPBEXchaText" xfId="2743"/>
    <cellStyle name="SAPBEXexcBad" xfId="2744"/>
    <cellStyle name="SAPBEXexcBad7" xfId="2745"/>
    <cellStyle name="SAPBEXexcBad8" xfId="2746"/>
    <cellStyle name="SAPBEXexcBad9" xfId="2747"/>
    <cellStyle name="SAPBEXexcCritical" xfId="2748"/>
    <cellStyle name="SAPBEXexcCritical 10" xfId="2749"/>
    <cellStyle name="SAPBEXexcCritical 11" xfId="2750"/>
    <cellStyle name="SAPBEXexcCritical 12" xfId="2751"/>
    <cellStyle name="SAPBEXexcCritical 13" xfId="2752"/>
    <cellStyle name="SAPBEXexcCritical 14" xfId="2753"/>
    <cellStyle name="SAPBEXexcCritical 15" xfId="2754"/>
    <cellStyle name="SAPBEXexcCritical 16" xfId="2755"/>
    <cellStyle name="SAPBEXexcCritical 17" xfId="2756"/>
    <cellStyle name="SAPBEXexcCritical 18" xfId="2757"/>
    <cellStyle name="SAPBEXexcCritical 2" xfId="2758"/>
    <cellStyle name="SAPBEXexcCritical 3" xfId="2759"/>
    <cellStyle name="SAPBEXexcCritical 4" xfId="2760"/>
    <cellStyle name="SAPBEXexcCritical 5" xfId="2761"/>
    <cellStyle name="SAPBEXexcCritical 6" xfId="2762"/>
    <cellStyle name="SAPBEXexcCritical 7" xfId="2763"/>
    <cellStyle name="SAPBEXexcCritical 8" xfId="2764"/>
    <cellStyle name="SAPBEXexcCritical 9" xfId="2765"/>
    <cellStyle name="SAPBEXexcCritical4" xfId="2766"/>
    <cellStyle name="SAPBEXexcCritical5" xfId="2767"/>
    <cellStyle name="SAPBEXexcCritical6" xfId="2768"/>
    <cellStyle name="SAPBEXexcGood" xfId="2769"/>
    <cellStyle name="SAPBEXexcGood1" xfId="2770"/>
    <cellStyle name="SAPBEXexcGood2" xfId="2771"/>
    <cellStyle name="SAPBEXexcGood3" xfId="2772"/>
    <cellStyle name="SAPBEXexcVeryBad" xfId="2773"/>
    <cellStyle name="SAPBEXfilterDrill" xfId="2774"/>
    <cellStyle name="SAPBEXfilterItem" xfId="2775"/>
    <cellStyle name="SAPBEXfilterText" xfId="2776"/>
    <cellStyle name="SAPBEXformats" xfId="2777"/>
    <cellStyle name="SAPBEXheaderData" xfId="2778"/>
    <cellStyle name="SAPBEXheaderItem" xfId="2779"/>
    <cellStyle name="SAPBEXheaderText" xfId="2780"/>
    <cellStyle name="SAPBEXHLevel0" xfId="2781"/>
    <cellStyle name="SAPBEXHLevel0X" xfId="2782"/>
    <cellStyle name="SAPBEXHLevel1" xfId="2783"/>
    <cellStyle name="SAPBEXHLevel1X" xfId="2784"/>
    <cellStyle name="SAPBEXHLevel2" xfId="2785"/>
    <cellStyle name="SAPBEXHLevel2X" xfId="2786"/>
    <cellStyle name="SAPBEXHLevel3" xfId="2787"/>
    <cellStyle name="SAPBEXHLevel3X" xfId="2788"/>
    <cellStyle name="SAPBEXresData" xfId="2789"/>
    <cellStyle name="SAPBEXresDataEmph" xfId="2790"/>
    <cellStyle name="SAPBEXresExc1" xfId="2791"/>
    <cellStyle name="SAPBEXresExc1Emph" xfId="2792"/>
    <cellStyle name="SAPBEXresExc2" xfId="2793"/>
    <cellStyle name="SAPBEXresExc2Emph" xfId="2794"/>
    <cellStyle name="SAPBEXresItem" xfId="2795"/>
    <cellStyle name="SAPBEXresItemX" xfId="2796"/>
    <cellStyle name="SAPBEXstdData" xfId="2797"/>
    <cellStyle name="SAPBEXstdDataEmph" xfId="2798"/>
    <cellStyle name="SAPBEXstdExc1" xfId="2799"/>
    <cellStyle name="SAPBEXstdExc1Emph" xfId="2800"/>
    <cellStyle name="SAPBEXstdExc2" xfId="2801"/>
    <cellStyle name="SAPBEXstdExc2Emph" xfId="2802"/>
    <cellStyle name="SAPBEXstdItem" xfId="2803"/>
    <cellStyle name="SAPBEXstdItemX" xfId="2804"/>
    <cellStyle name="SAPBEXsubData" xfId="2805"/>
    <cellStyle name="SAPBEXsubDataEmph" xfId="2806"/>
    <cellStyle name="SAPBEXsubExc1" xfId="2807"/>
    <cellStyle name="SAPBEXsubExc1Emph" xfId="2808"/>
    <cellStyle name="SAPBEXsubExc2" xfId="2809"/>
    <cellStyle name="SAPBEXsubExc2Emph" xfId="2810"/>
    <cellStyle name="SAPBEXsubItem" xfId="2811"/>
    <cellStyle name="SAPBEXtitle" xfId="2812"/>
    <cellStyle name="SAPBEXundefined" xfId="2813"/>
    <cellStyle name="SHADEDSTORES" xfId="2814"/>
    <cellStyle name="SingleLineAcctgn" xfId="2815"/>
    <cellStyle name="SingleLinePercent" xfId="2816"/>
    <cellStyle name="Smart Subtitle 1" xfId="3269"/>
    <cellStyle name="Smart Subtitle 2" xfId="3270"/>
    <cellStyle name="Smart Title" xfId="3271"/>
    <cellStyle name="součet" xfId="2817"/>
    <cellStyle name="Sous-Total" xfId="2818"/>
    <cellStyle name="Sous-Total 10" xfId="2819"/>
    <cellStyle name="Sous-Total 11" xfId="2820"/>
    <cellStyle name="Sous-Total 12" xfId="2821"/>
    <cellStyle name="Sous-Total 13" xfId="2822"/>
    <cellStyle name="Sous-Total 14" xfId="2823"/>
    <cellStyle name="Sous-Total 15" xfId="2824"/>
    <cellStyle name="Sous-Total 16" xfId="2825"/>
    <cellStyle name="Sous-Total 17" xfId="2826"/>
    <cellStyle name="Sous-Total 18" xfId="2827"/>
    <cellStyle name="Sous-Total 2" xfId="2828"/>
    <cellStyle name="Sous-Total 3" xfId="2829"/>
    <cellStyle name="Sous-Total 4" xfId="2830"/>
    <cellStyle name="Sous-Total 5" xfId="2831"/>
    <cellStyle name="Sous-Total 6" xfId="2832"/>
    <cellStyle name="Sous-Total 7" xfId="2833"/>
    <cellStyle name="Sous-Total 8" xfId="2834"/>
    <cellStyle name="Sous-Total 9" xfId="2835"/>
    <cellStyle name="Spaltenkopf" xfId="2836"/>
    <cellStyle name="Spaltenüberschriften" xfId="2837"/>
    <cellStyle name="Spaltenüberschriften 10" xfId="2838"/>
    <cellStyle name="Spaltenüberschriften 11" xfId="2839"/>
    <cellStyle name="Spaltenüberschriften 12" xfId="2840"/>
    <cellStyle name="Spaltenüberschriften 13" xfId="2841"/>
    <cellStyle name="Spaltenüberschriften 14" xfId="2842"/>
    <cellStyle name="Spaltenüberschriften 15" xfId="2843"/>
    <cellStyle name="Spaltenüberschriften 16" xfId="2844"/>
    <cellStyle name="Spaltenüberschriften 17" xfId="2845"/>
    <cellStyle name="Spaltenüberschriften 18" xfId="2846"/>
    <cellStyle name="Spaltenüberschriften 2" xfId="2847"/>
    <cellStyle name="Spaltenüberschriften 3" xfId="2848"/>
    <cellStyle name="Spaltenüberschriften 4" xfId="2849"/>
    <cellStyle name="Spaltenüberschriften 5" xfId="2850"/>
    <cellStyle name="Spaltenüberschriften 6" xfId="2851"/>
    <cellStyle name="Spaltenüberschriften 7" xfId="2852"/>
    <cellStyle name="Spaltenüberschriften 8" xfId="2853"/>
    <cellStyle name="Spaltenüberschriften 9" xfId="2854"/>
    <cellStyle name="specstores" xfId="2855"/>
    <cellStyle name="Standard" xfId="2856"/>
    <cellStyle name="Style 1" xfId="2857"/>
    <cellStyle name="Style 2" xfId="2858"/>
    <cellStyle name="Style 2 10" xfId="2859"/>
    <cellStyle name="Style 2 11" xfId="2860"/>
    <cellStyle name="Style 2 12" xfId="2861"/>
    <cellStyle name="Style 2 13" xfId="2862"/>
    <cellStyle name="Style 2 14" xfId="2863"/>
    <cellStyle name="Style 2 15" xfId="2864"/>
    <cellStyle name="Style 2 16" xfId="2865"/>
    <cellStyle name="Style 2 17" xfId="2866"/>
    <cellStyle name="Style 2 18" xfId="2867"/>
    <cellStyle name="Style 2 2" xfId="2868"/>
    <cellStyle name="Style 2 3" xfId="2869"/>
    <cellStyle name="Style 2 4" xfId="2870"/>
    <cellStyle name="Style 2 5" xfId="2871"/>
    <cellStyle name="Style 2 6" xfId="2872"/>
    <cellStyle name="Style 2 7" xfId="2873"/>
    <cellStyle name="Style 2 8" xfId="2874"/>
    <cellStyle name="Style 2 9" xfId="2875"/>
    <cellStyle name="Style 3" xfId="2876"/>
    <cellStyle name="Style 3 10" xfId="2877"/>
    <cellStyle name="Style 3 11" xfId="2878"/>
    <cellStyle name="Style 3 12" xfId="2879"/>
    <cellStyle name="Style 3 13" xfId="2880"/>
    <cellStyle name="Style 3 14" xfId="2881"/>
    <cellStyle name="Style 3 15" xfId="2882"/>
    <cellStyle name="Style 3 16" xfId="2883"/>
    <cellStyle name="Style 3 17" xfId="2884"/>
    <cellStyle name="Style 3 18" xfId="2885"/>
    <cellStyle name="Style 3 2" xfId="2886"/>
    <cellStyle name="Style 3 3" xfId="2887"/>
    <cellStyle name="Style 3 4" xfId="2888"/>
    <cellStyle name="Style 3 5" xfId="2889"/>
    <cellStyle name="Style 3 6" xfId="2890"/>
    <cellStyle name="Style 3 7" xfId="2891"/>
    <cellStyle name="Style 3 8" xfId="2892"/>
    <cellStyle name="Style 3 9" xfId="2893"/>
    <cellStyle name="Subkriterien" xfId="2894"/>
    <cellStyle name="Subtotal" xfId="2895"/>
    <cellStyle name="Summary" xfId="2896"/>
    <cellStyle name="Summary 10" xfId="2897"/>
    <cellStyle name="Summary 11" xfId="2898"/>
    <cellStyle name="Summary 12" xfId="2899"/>
    <cellStyle name="Summary 13" xfId="2900"/>
    <cellStyle name="Summary 14" xfId="2901"/>
    <cellStyle name="Summary 15" xfId="2902"/>
    <cellStyle name="Summary 16" xfId="2903"/>
    <cellStyle name="Summary 17" xfId="2904"/>
    <cellStyle name="Summary 18" xfId="2905"/>
    <cellStyle name="Summary 2" xfId="2906"/>
    <cellStyle name="Summary 3" xfId="2907"/>
    <cellStyle name="Summary 4" xfId="2908"/>
    <cellStyle name="Summary 5" xfId="2909"/>
    <cellStyle name="Summary 6" xfId="2910"/>
    <cellStyle name="Summary 7" xfId="2911"/>
    <cellStyle name="Summary 8" xfId="2912"/>
    <cellStyle name="Summary 9" xfId="2913"/>
    <cellStyle name="Table Date" xfId="2914"/>
    <cellStyle name="Table dollar" xfId="2915"/>
    <cellStyle name="Table Head" xfId="2916"/>
    <cellStyle name="Table Head Aligned" xfId="2917"/>
    <cellStyle name="Table Head Aligned 2" xfId="2918"/>
    <cellStyle name="Table Head Aligned 3" xfId="2919"/>
    <cellStyle name="Table Head Blue" xfId="2920"/>
    <cellStyle name="Table Head Green" xfId="2921"/>
    <cellStyle name="Table Head Green 2" xfId="2922"/>
    <cellStyle name="Table Head Green 3" xfId="2923"/>
    <cellStyle name="Table Heading" xfId="2924"/>
    <cellStyle name="Table Number" xfId="2925"/>
    <cellStyle name="Table percentage" xfId="2926"/>
    <cellStyle name="Table Title" xfId="2927"/>
    <cellStyle name="Table Units" xfId="2928"/>
    <cellStyle name="TableBase" xfId="2929"/>
    <cellStyle name="TableHead" xfId="2930"/>
    <cellStyle name="Temp" xfId="2931"/>
    <cellStyle name="test" xfId="2932"/>
    <cellStyle name="Testo" xfId="2933"/>
    <cellStyle name="Testo 10" xfId="2934"/>
    <cellStyle name="Testo 11" xfId="2935"/>
    <cellStyle name="Testo 12" xfId="2936"/>
    <cellStyle name="Testo 13" xfId="2937"/>
    <cellStyle name="Testo 14" xfId="2938"/>
    <cellStyle name="Testo 15" xfId="2939"/>
    <cellStyle name="Testo 16" xfId="2940"/>
    <cellStyle name="Testo 17" xfId="2941"/>
    <cellStyle name="Testo 18" xfId="2942"/>
    <cellStyle name="Testo 2" xfId="2943"/>
    <cellStyle name="Testo 3" xfId="2944"/>
    <cellStyle name="Testo 4" xfId="2945"/>
    <cellStyle name="Testo 5" xfId="2946"/>
    <cellStyle name="Testo 6" xfId="2947"/>
    <cellStyle name="Testo 7" xfId="2948"/>
    <cellStyle name="Testo 8" xfId="2949"/>
    <cellStyle name="Testo 9" xfId="2950"/>
    <cellStyle name="Text" xfId="2951"/>
    <cellStyle name="Text [Bullet]" xfId="2952"/>
    <cellStyle name="Text [Bullet] 10" xfId="2953"/>
    <cellStyle name="Text [Bullet] 11" xfId="2954"/>
    <cellStyle name="Text [Bullet] 12" xfId="2955"/>
    <cellStyle name="Text [Bullet] 13" xfId="2956"/>
    <cellStyle name="Text [Bullet] 14" xfId="2957"/>
    <cellStyle name="Text [Bullet] 15" xfId="2958"/>
    <cellStyle name="Text [Bullet] 16" xfId="2959"/>
    <cellStyle name="Text [Bullet] 17" xfId="2960"/>
    <cellStyle name="Text [Bullet] 18" xfId="2961"/>
    <cellStyle name="Text [Bullet] 2" xfId="2962"/>
    <cellStyle name="Text [Bullet] 3" xfId="2963"/>
    <cellStyle name="Text [Bullet] 4" xfId="2964"/>
    <cellStyle name="Text [Bullet] 5" xfId="2965"/>
    <cellStyle name="Text [Bullet] 6" xfId="2966"/>
    <cellStyle name="Text [Bullet] 7" xfId="2967"/>
    <cellStyle name="Text [Bullet] 8" xfId="2968"/>
    <cellStyle name="Text [Bullet] 9" xfId="2969"/>
    <cellStyle name="Text [Dash]" xfId="2970"/>
    <cellStyle name="Text [Dash] 10" xfId="2971"/>
    <cellStyle name="Text [Dash] 11" xfId="2972"/>
    <cellStyle name="Text [Dash] 12" xfId="2973"/>
    <cellStyle name="Text [Dash] 13" xfId="2974"/>
    <cellStyle name="Text [Dash] 14" xfId="2975"/>
    <cellStyle name="Text [Dash] 15" xfId="2976"/>
    <cellStyle name="Text [Dash] 16" xfId="2977"/>
    <cellStyle name="Text [Dash] 17" xfId="2978"/>
    <cellStyle name="Text [Dash] 18" xfId="2979"/>
    <cellStyle name="Text [Dash] 2" xfId="2980"/>
    <cellStyle name="Text [Dash] 3" xfId="2981"/>
    <cellStyle name="Text [Dash] 4" xfId="2982"/>
    <cellStyle name="Text [Dash] 5" xfId="2983"/>
    <cellStyle name="Text [Dash] 6" xfId="2984"/>
    <cellStyle name="Text [Dash] 7" xfId="2985"/>
    <cellStyle name="Text [Dash] 8" xfId="2986"/>
    <cellStyle name="Text [Dash] 9" xfId="2987"/>
    <cellStyle name="Text [Em-Dash]" xfId="2988"/>
    <cellStyle name="Text [Em-Dash] 10" xfId="2989"/>
    <cellStyle name="Text [Em-Dash] 11" xfId="2990"/>
    <cellStyle name="Text [Em-Dash] 12" xfId="2991"/>
    <cellStyle name="Text [Em-Dash] 13" xfId="2992"/>
    <cellStyle name="Text [Em-Dash] 14" xfId="2993"/>
    <cellStyle name="Text [Em-Dash] 15" xfId="2994"/>
    <cellStyle name="Text [Em-Dash] 16" xfId="2995"/>
    <cellStyle name="Text [Em-Dash] 17" xfId="2996"/>
    <cellStyle name="Text [Em-Dash] 18" xfId="2997"/>
    <cellStyle name="Text [Em-Dash] 2" xfId="2998"/>
    <cellStyle name="Text [Em-Dash] 3" xfId="2999"/>
    <cellStyle name="Text [Em-Dash] 4" xfId="3000"/>
    <cellStyle name="Text [Em-Dash] 5" xfId="3001"/>
    <cellStyle name="Text [Em-Dash] 6" xfId="3002"/>
    <cellStyle name="Text [Em-Dash] 7" xfId="3003"/>
    <cellStyle name="Text [Em-Dash] 8" xfId="3004"/>
    <cellStyle name="Text [Em-Dash] 9" xfId="3005"/>
    <cellStyle name="Text 10" xfId="3006"/>
    <cellStyle name="Text 11" xfId="3007"/>
    <cellStyle name="Text 12" xfId="3008"/>
    <cellStyle name="Text 13" xfId="3009"/>
    <cellStyle name="Text 14" xfId="3010"/>
    <cellStyle name="Text 15" xfId="3011"/>
    <cellStyle name="Text 16" xfId="3012"/>
    <cellStyle name="Text 17" xfId="3013"/>
    <cellStyle name="Text 18" xfId="3014"/>
    <cellStyle name="Text 2" xfId="3015"/>
    <cellStyle name="Text 3" xfId="3016"/>
    <cellStyle name="Text 4" xfId="3017"/>
    <cellStyle name="Text 5" xfId="3018"/>
    <cellStyle name="Text 6" xfId="3019"/>
    <cellStyle name="Text 7" xfId="3020"/>
    <cellStyle name="Text 8" xfId="3021"/>
    <cellStyle name="Text 9" xfId="3022"/>
    <cellStyle name="þ_x001d_ðK_x000c_Fý_x001b__x000d_9ýU_x0001_Ð_x0008_¦)_x0007__x0001__x0001_" xfId="3023"/>
    <cellStyle name="Time" xfId="3024"/>
    <cellStyle name="Time 10" xfId="3025"/>
    <cellStyle name="Time 11" xfId="3026"/>
    <cellStyle name="Time 12" xfId="3027"/>
    <cellStyle name="Time 13" xfId="3028"/>
    <cellStyle name="Time 14" xfId="3029"/>
    <cellStyle name="Time 15" xfId="3030"/>
    <cellStyle name="Time 16" xfId="3031"/>
    <cellStyle name="Time 17" xfId="3032"/>
    <cellStyle name="Time 18" xfId="3033"/>
    <cellStyle name="Time 2" xfId="3034"/>
    <cellStyle name="Time 3" xfId="3035"/>
    <cellStyle name="Time 4" xfId="3036"/>
    <cellStyle name="Time 5" xfId="3037"/>
    <cellStyle name="Time 6" xfId="3038"/>
    <cellStyle name="Time 7" xfId="3039"/>
    <cellStyle name="Time 8" xfId="3040"/>
    <cellStyle name="Time 9" xfId="3041"/>
    <cellStyle name="Times" xfId="3042"/>
    <cellStyle name="Times [1]" xfId="3043"/>
    <cellStyle name="Times [1] 10" xfId="3044"/>
    <cellStyle name="Times [1] 11" xfId="3045"/>
    <cellStyle name="Times [1] 12" xfId="3046"/>
    <cellStyle name="Times [1] 13" xfId="3047"/>
    <cellStyle name="Times [1] 14" xfId="3048"/>
    <cellStyle name="Times [1] 15" xfId="3049"/>
    <cellStyle name="Times [1] 16" xfId="3050"/>
    <cellStyle name="Times [1] 17" xfId="3051"/>
    <cellStyle name="Times [1] 18" xfId="3052"/>
    <cellStyle name="Times [1] 2" xfId="3053"/>
    <cellStyle name="Times [1] 3" xfId="3054"/>
    <cellStyle name="Times [1] 4" xfId="3055"/>
    <cellStyle name="Times [1] 5" xfId="3056"/>
    <cellStyle name="Times [1] 6" xfId="3057"/>
    <cellStyle name="Times [1] 7" xfId="3058"/>
    <cellStyle name="Times [1] 8" xfId="3059"/>
    <cellStyle name="Times [1] 9" xfId="3060"/>
    <cellStyle name="Times [2]" xfId="3061"/>
    <cellStyle name="Times [2] 10" xfId="3062"/>
    <cellStyle name="Times [2] 11" xfId="3063"/>
    <cellStyle name="Times [2] 12" xfId="3064"/>
    <cellStyle name="Times [2] 13" xfId="3065"/>
    <cellStyle name="Times [2] 14" xfId="3066"/>
    <cellStyle name="Times [2] 15" xfId="3067"/>
    <cellStyle name="Times [2] 16" xfId="3068"/>
    <cellStyle name="Times [2] 17" xfId="3069"/>
    <cellStyle name="Times [2] 18" xfId="3070"/>
    <cellStyle name="Times [2] 2" xfId="3071"/>
    <cellStyle name="Times [2] 3" xfId="3072"/>
    <cellStyle name="Times [2] 4" xfId="3073"/>
    <cellStyle name="Times [2] 5" xfId="3074"/>
    <cellStyle name="Times [2] 6" xfId="3075"/>
    <cellStyle name="Times [2] 7" xfId="3076"/>
    <cellStyle name="Times [2] 8" xfId="3077"/>
    <cellStyle name="Times [2] 9" xfId="3078"/>
    <cellStyle name="Times 10" xfId="3079"/>
    <cellStyle name="Times 11" xfId="3080"/>
    <cellStyle name="Times 12" xfId="3081"/>
    <cellStyle name="Times 13" xfId="3082"/>
    <cellStyle name="Times 14" xfId="3083"/>
    <cellStyle name="Times 15" xfId="3084"/>
    <cellStyle name="Times 16" xfId="3085"/>
    <cellStyle name="Times 17" xfId="3086"/>
    <cellStyle name="Times 18" xfId="3087"/>
    <cellStyle name="Times 2" xfId="3088"/>
    <cellStyle name="Times 3" xfId="3089"/>
    <cellStyle name="Times 4" xfId="3090"/>
    <cellStyle name="Times 5" xfId="3091"/>
    <cellStyle name="Times 6" xfId="3092"/>
    <cellStyle name="Times 7" xfId="3093"/>
    <cellStyle name="Times 8" xfId="3094"/>
    <cellStyle name="Times 9" xfId="3095"/>
    <cellStyle name="Title 2" xfId="3096"/>
    <cellStyle name="Title 3" xfId="3097"/>
    <cellStyle name="TopGrey" xfId="3098"/>
    <cellStyle name="Total 2" xfId="3099"/>
    <cellStyle name="Total 3" xfId="3100"/>
    <cellStyle name="u" xfId="3101"/>
    <cellStyle name="Undefiniert" xfId="3102"/>
    <cellStyle name="Underline" xfId="3103"/>
    <cellStyle name="v0" xfId="3104"/>
    <cellStyle name="Warning Text 2" xfId="3105"/>
    <cellStyle name="Warning Text 3" xfId="3106"/>
    <cellStyle name="weekly" xfId="3107"/>
    <cellStyle name="weekly 10" xfId="3108"/>
    <cellStyle name="weekly 11" xfId="3109"/>
    <cellStyle name="weekly 12" xfId="3110"/>
    <cellStyle name="weekly 13" xfId="3111"/>
    <cellStyle name="weekly 14" xfId="3112"/>
    <cellStyle name="weekly 15" xfId="3113"/>
    <cellStyle name="weekly 16" xfId="3114"/>
    <cellStyle name="weekly 17" xfId="3115"/>
    <cellStyle name="weekly 18" xfId="3116"/>
    <cellStyle name="weekly 2" xfId="3117"/>
    <cellStyle name="weekly 3" xfId="3118"/>
    <cellStyle name="weekly 4" xfId="3119"/>
    <cellStyle name="weekly 5" xfId="3120"/>
    <cellStyle name="weekly 6" xfId="3121"/>
    <cellStyle name="weekly 7" xfId="3122"/>
    <cellStyle name="weekly 8" xfId="3123"/>
    <cellStyle name="weekly 9" xfId="3124"/>
    <cellStyle name="Wert" xfId="3125"/>
    <cellStyle name="Wert 10" xfId="3126"/>
    <cellStyle name="Wert 11" xfId="3127"/>
    <cellStyle name="Wert 12" xfId="3128"/>
    <cellStyle name="Wert 13" xfId="3129"/>
    <cellStyle name="Wert 14" xfId="3130"/>
    <cellStyle name="Wert 15" xfId="3131"/>
    <cellStyle name="Wert 16" xfId="3132"/>
    <cellStyle name="Wert 17" xfId="3133"/>
    <cellStyle name="Wert 18" xfId="3134"/>
    <cellStyle name="Wert 2" xfId="3135"/>
    <cellStyle name="Wert 3" xfId="3136"/>
    <cellStyle name="Wert 4" xfId="3137"/>
    <cellStyle name="Wert 5" xfId="3138"/>
    <cellStyle name="Wert 6" xfId="3139"/>
    <cellStyle name="Wert 7" xfId="3140"/>
    <cellStyle name="Wert 8" xfId="3141"/>
    <cellStyle name="Wert 9" xfId="3142"/>
    <cellStyle name="WertS" xfId="3143"/>
    <cellStyle name="WertS 10" xfId="3144"/>
    <cellStyle name="WertS 11" xfId="3145"/>
    <cellStyle name="WertS 12" xfId="3146"/>
    <cellStyle name="WertS 13" xfId="3147"/>
    <cellStyle name="WertS 14" xfId="3148"/>
    <cellStyle name="WertS 15" xfId="3149"/>
    <cellStyle name="WertS 16" xfId="3150"/>
    <cellStyle name="WertS 17" xfId="3151"/>
    <cellStyle name="WertS 18" xfId="3152"/>
    <cellStyle name="WertS 2" xfId="3153"/>
    <cellStyle name="WertS 3" xfId="3154"/>
    <cellStyle name="WertS 4" xfId="3155"/>
    <cellStyle name="WertS 5" xfId="3156"/>
    <cellStyle name="WertS 6" xfId="3157"/>
    <cellStyle name="WertS 7" xfId="3158"/>
    <cellStyle name="WertS 8" xfId="3159"/>
    <cellStyle name="WertS 9" xfId="3160"/>
    <cellStyle name="WhitePattern" xfId="3161"/>
    <cellStyle name="WhitePattern 10" xfId="3162"/>
    <cellStyle name="WhitePattern 11" xfId="3163"/>
    <cellStyle name="WhitePattern 12" xfId="3164"/>
    <cellStyle name="WhitePattern 13" xfId="3165"/>
    <cellStyle name="WhitePattern 14" xfId="3166"/>
    <cellStyle name="WhitePattern 15" xfId="3167"/>
    <cellStyle name="WhitePattern 16" xfId="3168"/>
    <cellStyle name="WhitePattern 17" xfId="3169"/>
    <cellStyle name="WhitePattern 18" xfId="3170"/>
    <cellStyle name="WhitePattern 2" xfId="3171"/>
    <cellStyle name="WhitePattern 3" xfId="3172"/>
    <cellStyle name="WhitePattern 4" xfId="3173"/>
    <cellStyle name="WhitePattern 5" xfId="3174"/>
    <cellStyle name="WhitePattern 6" xfId="3175"/>
    <cellStyle name="WhitePattern 7" xfId="3176"/>
    <cellStyle name="WhitePattern 8" xfId="3177"/>
    <cellStyle name="WhitePattern 9" xfId="3178"/>
    <cellStyle name="WhitePattern1" xfId="3179"/>
    <cellStyle name="WhitePattern1 10" xfId="3180"/>
    <cellStyle name="WhitePattern1 11" xfId="3181"/>
    <cellStyle name="WhitePattern1 12" xfId="3182"/>
    <cellStyle name="WhitePattern1 13" xfId="3183"/>
    <cellStyle name="WhitePattern1 14" xfId="3184"/>
    <cellStyle name="WhitePattern1 15" xfId="3185"/>
    <cellStyle name="WhitePattern1 16" xfId="3186"/>
    <cellStyle name="WhitePattern1 17" xfId="3187"/>
    <cellStyle name="WhitePattern1 18" xfId="3188"/>
    <cellStyle name="WhitePattern1 2" xfId="3189"/>
    <cellStyle name="WhitePattern1 3" xfId="3190"/>
    <cellStyle name="WhitePattern1 4" xfId="3191"/>
    <cellStyle name="WhitePattern1 5" xfId="3192"/>
    <cellStyle name="WhitePattern1 6" xfId="3193"/>
    <cellStyle name="WhitePattern1 7" xfId="3194"/>
    <cellStyle name="WhitePattern1 8" xfId="3195"/>
    <cellStyle name="WhitePattern1 9" xfId="3196"/>
    <cellStyle name="WhiteText" xfId="3197"/>
    <cellStyle name="Überschrift" xfId="3198"/>
    <cellStyle name="ปกติ_KAWASAKI" xfId="3199"/>
    <cellStyle name="瘉EMMC-CP1" xfId="3200"/>
    <cellStyle name="瘉EMMC-CP1 10" xfId="3201"/>
    <cellStyle name="瘉EMMC-CP1 11" xfId="3202"/>
    <cellStyle name="瘉EMMC-CP1 12" xfId="3203"/>
    <cellStyle name="瘉EMMC-CP1 13" xfId="3204"/>
    <cellStyle name="瘉EMMC-CP1 14" xfId="3205"/>
    <cellStyle name="瘉EMMC-CP1 15" xfId="3206"/>
    <cellStyle name="瘉EMMC-CP1 16" xfId="3207"/>
    <cellStyle name="瘉EMMC-CP1 17" xfId="3208"/>
    <cellStyle name="瘉EMMC-CP1 18" xfId="3209"/>
    <cellStyle name="瘉EMMC-CP1 2" xfId="3210"/>
    <cellStyle name="瘉EMMC-CP1 3" xfId="3211"/>
    <cellStyle name="瘉EMMC-CP1 4" xfId="3212"/>
    <cellStyle name="瘉EMMC-CP1 5" xfId="3213"/>
    <cellStyle name="瘉EMMC-CP1 6" xfId="3214"/>
    <cellStyle name="瘉EMMC-CP1 7" xfId="3215"/>
    <cellStyle name="瘉EMMC-CP1 8" xfId="3216"/>
    <cellStyle name="瘉EMMC-CP1 9" xfId="3217"/>
    <cellStyle name="콤마 [0]_ 2팀층별 " xfId="3218"/>
    <cellStyle name="콤마_ 2팀층별 " xfId="3219"/>
    <cellStyle name="표준_0N-HANDLING " xfId="3220"/>
    <cellStyle name="僴僀僷乕儕儞僋" xfId="3221"/>
    <cellStyle name="千位分隔[0]" xfId="3222"/>
    <cellStyle name="千位分隔[0] 10" xfId="3223"/>
    <cellStyle name="千位分隔[0] 11" xfId="3224"/>
    <cellStyle name="千位分隔[0] 12" xfId="3225"/>
    <cellStyle name="千位分隔[0] 13" xfId="3226"/>
    <cellStyle name="千位分隔[0] 14" xfId="3227"/>
    <cellStyle name="千位分隔[0] 15" xfId="3228"/>
    <cellStyle name="千位分隔[0] 16" xfId="3229"/>
    <cellStyle name="千位分隔[0] 17" xfId="3230"/>
    <cellStyle name="千位分隔[0] 18" xfId="3231"/>
    <cellStyle name="千位分隔[0] 2" xfId="3232"/>
    <cellStyle name="千位分隔[0] 3" xfId="3233"/>
    <cellStyle name="千位分隔[0] 4" xfId="3234"/>
    <cellStyle name="千位分隔[0] 5" xfId="3235"/>
    <cellStyle name="千位分隔[0] 6" xfId="3236"/>
    <cellStyle name="千位分隔[0] 7" xfId="3237"/>
    <cellStyle name="千位分隔[0] 8" xfId="3238"/>
    <cellStyle name="千位分隔[0] 9" xfId="3239"/>
    <cellStyle name="千分位 [0]" xfId="3240"/>
    <cellStyle name="未定義" xfId="3241"/>
    <cellStyle name="桁区切り [0.00]_BOM Summary BR pipe" xfId="3242"/>
    <cellStyle name="標準_Bidding E&amp;I" xfId="3243"/>
    <cellStyle name="綴樟閉撰蟈諉" xfId="3244"/>
    <cellStyle name="货币[0]" xfId="3245"/>
    <cellStyle name="货币[0] 10" xfId="3246"/>
    <cellStyle name="货币[0] 11" xfId="3247"/>
    <cellStyle name="货币[0] 12" xfId="3248"/>
    <cellStyle name="货币[0] 13" xfId="3249"/>
    <cellStyle name="货币[0] 14" xfId="3250"/>
    <cellStyle name="货币[0] 15" xfId="3251"/>
    <cellStyle name="货币[0] 16" xfId="3252"/>
    <cellStyle name="货币[0] 17" xfId="3253"/>
    <cellStyle name="货币[0] 18" xfId="3254"/>
    <cellStyle name="货币[0] 2" xfId="3255"/>
    <cellStyle name="货币[0] 3" xfId="3256"/>
    <cellStyle name="货币[0] 4" xfId="3257"/>
    <cellStyle name="货币[0] 5" xfId="3258"/>
    <cellStyle name="货币[0] 6" xfId="3259"/>
    <cellStyle name="货币[0] 7" xfId="3260"/>
    <cellStyle name="货币[0] 8" xfId="3261"/>
    <cellStyle name="货币[0] 9" xfId="3262"/>
    <cellStyle name="超連結" xfId="3263"/>
    <cellStyle name="閉撰蟈諉" xfId="3264"/>
    <cellStyle name="隨後的超連結" xfId="32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9"/>
  <sheetViews>
    <sheetView showGridLines="0" view="pageBreakPreview" zoomScaleNormal="100" workbookViewId="0">
      <pane xSplit="2" topLeftCell="C1" activePane="topRight" state="frozenSplit"/>
      <selection activeCell="R37" sqref="R37"/>
      <selection pane="topRight" activeCell="B5" sqref="B5"/>
    </sheetView>
  </sheetViews>
  <sheetFormatPr defaultRowHeight="12.75" outlineLevelCol="1"/>
  <cols>
    <col min="1" max="1" width="4.140625" customWidth="1"/>
    <col min="2" max="2" width="47" customWidth="1"/>
    <col min="3" max="3" width="9.28515625" hidden="1" customWidth="1" outlineLevel="1"/>
    <col min="4" max="5" width="0" hidden="1" customWidth="1" outlineLevel="1"/>
    <col min="6" max="6" width="10.28515625" hidden="1" customWidth="1" outlineLevel="1"/>
    <col min="7" max="7" width="9.28515625" hidden="1" customWidth="1" outlineLevel="1"/>
    <col min="8" max="8" width="9.28515625" bestFit="1" customWidth="1" collapsed="1"/>
    <col min="9" max="9" width="9.28515625" bestFit="1" customWidth="1"/>
    <col min="10" max="11" width="9.28515625" style="2" customWidth="1"/>
    <col min="12" max="14" width="9.28515625" style="31" customWidth="1"/>
  </cols>
  <sheetData>
    <row r="1" spans="2:19">
      <c r="B1" s="6"/>
      <c r="C1" s="6"/>
      <c r="G1" s="6"/>
      <c r="H1" s="6"/>
      <c r="I1" s="6"/>
      <c r="J1" s="1"/>
      <c r="K1" s="1"/>
      <c r="L1" s="6"/>
      <c r="M1" s="6"/>
      <c r="N1" s="6"/>
    </row>
    <row r="2" spans="2:19" s="31" customFormat="1" ht="19.5" thickBot="1">
      <c r="B2" s="73" t="s">
        <v>135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9" s="31" customFormat="1">
      <c r="B3" s="6"/>
      <c r="C3" s="6"/>
      <c r="G3" s="6"/>
      <c r="H3" s="6"/>
      <c r="I3" s="6"/>
      <c r="J3" s="1"/>
      <c r="K3" s="1"/>
      <c r="L3" s="6"/>
      <c r="M3" s="6"/>
      <c r="N3" s="6"/>
    </row>
    <row r="4" spans="2:19">
      <c r="B4" s="6" t="s">
        <v>11</v>
      </c>
      <c r="C4" s="6"/>
      <c r="G4" s="6"/>
      <c r="H4" s="6"/>
      <c r="I4" s="6"/>
      <c r="J4" s="1"/>
      <c r="K4" s="1"/>
      <c r="L4" s="6"/>
      <c r="M4" s="6"/>
      <c r="N4" s="6"/>
    </row>
    <row r="5" spans="2:19" s="2" customFormat="1">
      <c r="B5" s="45" t="s">
        <v>43</v>
      </c>
      <c r="C5" s="46" t="s">
        <v>89</v>
      </c>
      <c r="D5" s="46" t="s">
        <v>90</v>
      </c>
      <c r="E5" s="46" t="s">
        <v>91</v>
      </c>
      <c r="F5" s="46" t="s">
        <v>92</v>
      </c>
      <c r="G5" s="46" t="s">
        <v>75</v>
      </c>
      <c r="H5" s="46" t="s">
        <v>93</v>
      </c>
      <c r="I5" s="46" t="s">
        <v>94</v>
      </c>
      <c r="J5" s="46" t="s">
        <v>95</v>
      </c>
      <c r="K5" s="46" t="s">
        <v>96</v>
      </c>
      <c r="L5" s="46" t="s">
        <v>85</v>
      </c>
      <c r="M5" s="46" t="s">
        <v>97</v>
      </c>
      <c r="N5" s="46" t="s">
        <v>111</v>
      </c>
    </row>
    <row r="6" spans="2:19">
      <c r="B6" s="6" t="s">
        <v>12</v>
      </c>
      <c r="C6" s="9">
        <v>8988</v>
      </c>
      <c r="D6" s="9">
        <v>11082</v>
      </c>
      <c r="E6" s="9">
        <v>10366</v>
      </c>
      <c r="F6" s="11">
        <v>11196</v>
      </c>
      <c r="G6" s="9">
        <f>SUM(C6:F6)</f>
        <v>41632</v>
      </c>
      <c r="H6" s="9">
        <v>10312</v>
      </c>
      <c r="I6" s="9">
        <v>11032</v>
      </c>
      <c r="J6" s="11">
        <v>10108</v>
      </c>
      <c r="K6" s="11">
        <v>11448</v>
      </c>
      <c r="L6" s="9">
        <f>SUM(H6:K6)</f>
        <v>42900</v>
      </c>
      <c r="M6" s="11">
        <v>11229</v>
      </c>
      <c r="N6" s="61">
        <v>12956</v>
      </c>
      <c r="S6" s="32"/>
    </row>
    <row r="7" spans="2:19" s="5" customFormat="1">
      <c r="B7" s="49" t="s">
        <v>9</v>
      </c>
      <c r="C7" s="48">
        <v>888</v>
      </c>
      <c r="D7" s="48">
        <v>1208</v>
      </c>
      <c r="E7" s="48">
        <v>989</v>
      </c>
      <c r="F7" s="48">
        <v>1086</v>
      </c>
      <c r="G7" s="50">
        <f>SUM(C7:F7)</f>
        <v>4171</v>
      </c>
      <c r="H7" s="50">
        <v>767</v>
      </c>
      <c r="I7" s="50">
        <v>786</v>
      </c>
      <c r="J7" s="48">
        <v>887</v>
      </c>
      <c r="K7" s="48">
        <v>1063</v>
      </c>
      <c r="L7" s="48">
        <f>SUM(H7:K7)</f>
        <v>3503</v>
      </c>
      <c r="M7" s="48">
        <v>1047</v>
      </c>
      <c r="N7" s="60">
        <v>429</v>
      </c>
      <c r="S7" s="51"/>
    </row>
    <row r="8" spans="2:19">
      <c r="B8" s="6" t="s">
        <v>53</v>
      </c>
      <c r="C8" s="11">
        <v>26</v>
      </c>
      <c r="D8" s="11">
        <v>37</v>
      </c>
      <c r="E8" s="11">
        <v>-2</v>
      </c>
      <c r="F8" s="11">
        <f>+G8-C8-D8-E8</f>
        <v>-25</v>
      </c>
      <c r="G8" s="11">
        <v>36</v>
      </c>
      <c r="H8" s="11">
        <v>3</v>
      </c>
      <c r="I8" s="11">
        <v>-27</v>
      </c>
      <c r="J8" s="11">
        <v>-35</v>
      </c>
      <c r="K8" s="11">
        <f>-124-SUM(J8+I8+H8)</f>
        <v>-65</v>
      </c>
      <c r="L8" s="11">
        <f>SUM(H8:K8)</f>
        <v>-124</v>
      </c>
      <c r="M8" s="11">
        <v>32</v>
      </c>
      <c r="N8" s="61">
        <v>-28</v>
      </c>
      <c r="S8" s="32"/>
    </row>
    <row r="9" spans="2:19">
      <c r="B9" s="6" t="s">
        <v>13</v>
      </c>
      <c r="C9" s="11">
        <v>-164</v>
      </c>
      <c r="D9" s="11">
        <v>-226</v>
      </c>
      <c r="E9" s="11">
        <v>-233</v>
      </c>
      <c r="F9" s="11">
        <v>-272</v>
      </c>
      <c r="G9" s="11">
        <f>SUM(C9:F9)</f>
        <v>-895</v>
      </c>
      <c r="H9" s="11">
        <v>-269</v>
      </c>
      <c r="I9" s="11">
        <v>-659</v>
      </c>
      <c r="J9" s="11">
        <v>-304</v>
      </c>
      <c r="K9" s="11">
        <v>-386</v>
      </c>
      <c r="L9" s="11">
        <f>SUM(H9:K9)</f>
        <v>-1618</v>
      </c>
      <c r="M9" s="11">
        <v>-360</v>
      </c>
      <c r="N9" s="61">
        <v>-1373</v>
      </c>
      <c r="S9" s="32"/>
    </row>
    <row r="10" spans="2:19">
      <c r="B10" s="6" t="s">
        <v>14</v>
      </c>
      <c r="C10" s="11">
        <f t="shared" ref="C10:F10" si="0">+C9+C7</f>
        <v>724</v>
      </c>
      <c r="D10" s="11">
        <f t="shared" si="0"/>
        <v>982</v>
      </c>
      <c r="E10" s="11">
        <f t="shared" si="0"/>
        <v>756</v>
      </c>
      <c r="F10" s="11">
        <f t="shared" si="0"/>
        <v>814</v>
      </c>
      <c r="G10" s="11">
        <f>SUM(C10:F10)</f>
        <v>3276</v>
      </c>
      <c r="H10" s="11">
        <f t="shared" ref="H10:J10" si="1">+H7+H9</f>
        <v>498</v>
      </c>
      <c r="I10" s="11">
        <f t="shared" si="1"/>
        <v>127</v>
      </c>
      <c r="J10" s="11">
        <f t="shared" si="1"/>
        <v>583</v>
      </c>
      <c r="K10" s="11">
        <f t="shared" ref="K10" si="2">+K7+K9</f>
        <v>677</v>
      </c>
      <c r="L10" s="11">
        <f>SUM(H10:K10)</f>
        <v>1885</v>
      </c>
      <c r="M10" s="11">
        <f t="shared" ref="M10:N10" si="3">+M7+M9</f>
        <v>687</v>
      </c>
      <c r="N10" s="61">
        <f t="shared" si="3"/>
        <v>-944</v>
      </c>
      <c r="S10" s="32"/>
    </row>
    <row r="11" spans="2:19">
      <c r="B11" s="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S11" s="32"/>
    </row>
    <row r="12" spans="2:19">
      <c r="B12" s="6" t="s">
        <v>15</v>
      </c>
      <c r="C12" s="11">
        <f>9-112+12</f>
        <v>-91</v>
      </c>
      <c r="D12" s="11">
        <f>52-144-22</f>
        <v>-114</v>
      </c>
      <c r="E12" s="11">
        <f>10-128-1</f>
        <v>-119</v>
      </c>
      <c r="F12" s="11">
        <f>39-218+20</f>
        <v>-159</v>
      </c>
      <c r="G12" s="11">
        <f>SUM(C12:F12)</f>
        <v>-483</v>
      </c>
      <c r="H12" s="11">
        <f>29-169-13</f>
        <v>-153</v>
      </c>
      <c r="I12" s="11">
        <f>21-187-12</f>
        <v>-178</v>
      </c>
      <c r="J12" s="11">
        <f>0-200-7</f>
        <v>-207</v>
      </c>
      <c r="K12" s="11">
        <v>-213</v>
      </c>
      <c r="L12" s="11">
        <f>SUM(H12:K12)</f>
        <v>-751</v>
      </c>
      <c r="M12" s="11">
        <v>-140</v>
      </c>
      <c r="N12" s="61">
        <v>-123</v>
      </c>
      <c r="S12" s="32"/>
    </row>
    <row r="13" spans="2:19">
      <c r="B13" s="6" t="s">
        <v>16</v>
      </c>
      <c r="C13" s="11">
        <v>25</v>
      </c>
      <c r="D13" s="11">
        <v>-92</v>
      </c>
      <c r="E13" s="11">
        <v>16</v>
      </c>
      <c r="F13" s="11">
        <v>-73</v>
      </c>
      <c r="G13" s="11">
        <f>SUM(C13:F13)</f>
        <v>-124</v>
      </c>
      <c r="H13" s="11">
        <v>-6</v>
      </c>
      <c r="I13" s="11">
        <v>134</v>
      </c>
      <c r="J13" s="11">
        <v>42</v>
      </c>
      <c r="K13" s="11">
        <v>94</v>
      </c>
      <c r="L13" s="11">
        <f>SUM(H13:K13)</f>
        <v>264</v>
      </c>
      <c r="M13" s="11">
        <v>-95</v>
      </c>
      <c r="N13" s="61">
        <v>64</v>
      </c>
      <c r="S13" s="32"/>
    </row>
    <row r="14" spans="2:19">
      <c r="B14" s="6" t="s">
        <v>17</v>
      </c>
      <c r="C14" s="11">
        <f>SUM(C10:C13)</f>
        <v>658</v>
      </c>
      <c r="D14" s="11">
        <f>SUM(D10:D13)</f>
        <v>776</v>
      </c>
      <c r="E14" s="11">
        <f>SUM(E10:E13)</f>
        <v>653</v>
      </c>
      <c r="F14" s="11">
        <f>SUM(F10:F13)</f>
        <v>582</v>
      </c>
      <c r="G14" s="11">
        <f>SUM(C14:F14)</f>
        <v>2669</v>
      </c>
      <c r="H14" s="11">
        <f>SUM(H10:H13)</f>
        <v>339</v>
      </c>
      <c r="I14" s="11">
        <f t="shared" ref="I14" si="4">SUM(I10:I13)</f>
        <v>83</v>
      </c>
      <c r="J14" s="11">
        <f>SUM(J10:J13)</f>
        <v>418</v>
      </c>
      <c r="K14" s="11">
        <f>SUM(K10:K13)</f>
        <v>558</v>
      </c>
      <c r="L14" s="11">
        <f>SUM(H14:K14)</f>
        <v>1398</v>
      </c>
      <c r="M14" s="11">
        <f>SUM(M10:M13)</f>
        <v>452</v>
      </c>
      <c r="N14" s="61">
        <f t="shared" ref="N14" si="5">SUM(N10:N13)</f>
        <v>-1003</v>
      </c>
      <c r="S14" s="32"/>
    </row>
    <row r="15" spans="2:19">
      <c r="B15" s="6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S15" s="32"/>
    </row>
    <row r="16" spans="2:19">
      <c r="B16" s="6" t="s">
        <v>18</v>
      </c>
      <c r="C16" s="11">
        <v>-199</v>
      </c>
      <c r="D16" s="11">
        <v>-149</v>
      </c>
      <c r="E16" s="11">
        <v>-151</v>
      </c>
      <c r="F16" s="11">
        <v>-110</v>
      </c>
      <c r="G16" s="11">
        <f>SUM(C16:F16)</f>
        <v>-609</v>
      </c>
      <c r="H16" s="11">
        <v>-89</v>
      </c>
      <c r="I16" s="11">
        <v>-25</v>
      </c>
      <c r="J16" s="11">
        <v>-106</v>
      </c>
      <c r="K16" s="11">
        <v>-173</v>
      </c>
      <c r="L16" s="11">
        <f>SUM(H16:K16)</f>
        <v>-393</v>
      </c>
      <c r="M16" s="11">
        <v>-146</v>
      </c>
      <c r="N16" s="61">
        <v>196</v>
      </c>
      <c r="S16" s="32"/>
    </row>
    <row r="17" spans="2:19">
      <c r="B17" s="6" t="s">
        <v>19</v>
      </c>
      <c r="C17" s="11">
        <f>SUM(C14:C16)</f>
        <v>459</v>
      </c>
      <c r="D17" s="11">
        <f>SUM(D14:D16)</f>
        <v>627</v>
      </c>
      <c r="E17" s="11">
        <f>SUM(E14:E16)</f>
        <v>502</v>
      </c>
      <c r="F17" s="11">
        <f>SUM(F14:F16)</f>
        <v>472</v>
      </c>
      <c r="G17" s="11">
        <f>SUM(C17:F17)</f>
        <v>2060</v>
      </c>
      <c r="H17" s="11">
        <f>SUM(H14:H16)</f>
        <v>250</v>
      </c>
      <c r="I17" s="11">
        <f>SUM(I14:I16)</f>
        <v>58</v>
      </c>
      <c r="J17" s="11">
        <f>SUM(J14:J16)</f>
        <v>312</v>
      </c>
      <c r="K17" s="11">
        <f>SUM(K14:K16)</f>
        <v>385</v>
      </c>
      <c r="L17" s="11">
        <f>SUM(H17:K17)</f>
        <v>1005</v>
      </c>
      <c r="M17" s="11">
        <f>SUM(M14:M16)</f>
        <v>306</v>
      </c>
      <c r="N17" s="61">
        <f>SUM(N14:N16)</f>
        <v>-807</v>
      </c>
      <c r="Q17" s="56"/>
      <c r="S17" s="32"/>
    </row>
    <row r="18" spans="2:19">
      <c r="B18" s="6" t="s">
        <v>42</v>
      </c>
      <c r="C18" s="11">
        <v>67</v>
      </c>
      <c r="D18" s="11">
        <v>51</v>
      </c>
      <c r="E18" s="11">
        <v>50</v>
      </c>
      <c r="F18" s="11">
        <v>32</v>
      </c>
      <c r="G18" s="11">
        <f>SUM(C18:F18)</f>
        <v>200</v>
      </c>
      <c r="H18" s="11">
        <v>19</v>
      </c>
      <c r="I18" s="11">
        <v>66</v>
      </c>
      <c r="J18" s="11">
        <v>89</v>
      </c>
      <c r="K18" s="11">
        <v>88</v>
      </c>
      <c r="L18" s="11">
        <f>SUM(H18:K18)</f>
        <v>262</v>
      </c>
      <c r="M18" s="11">
        <f>2781+120</f>
        <v>2901</v>
      </c>
      <c r="N18" s="61">
        <v>0</v>
      </c>
      <c r="S18" s="32"/>
    </row>
    <row r="19" spans="2:19" s="5" customFormat="1">
      <c r="B19" s="49" t="s">
        <v>20</v>
      </c>
      <c r="C19" s="50">
        <f t="shared" ref="C19:E19" si="6">+C17+C18</f>
        <v>526</v>
      </c>
      <c r="D19" s="50">
        <f t="shared" si="6"/>
        <v>678</v>
      </c>
      <c r="E19" s="48">
        <f t="shared" si="6"/>
        <v>552</v>
      </c>
      <c r="F19" s="48">
        <f t="shared" ref="F19" si="7">+F17+F18</f>
        <v>504</v>
      </c>
      <c r="G19" s="48">
        <f>SUM(C19:F19)</f>
        <v>2260</v>
      </c>
      <c r="H19" s="48">
        <f>+H17+H18</f>
        <v>269</v>
      </c>
      <c r="I19" s="48">
        <f>+I17+I18</f>
        <v>124</v>
      </c>
      <c r="J19" s="48">
        <f t="shared" ref="J19" si="8">+J17+J18</f>
        <v>401</v>
      </c>
      <c r="K19" s="48">
        <f t="shared" ref="K19" si="9">+K17+K18</f>
        <v>473</v>
      </c>
      <c r="L19" s="48">
        <f>SUM(H19:K19)</f>
        <v>1267</v>
      </c>
      <c r="M19" s="48">
        <f>+M17+M18</f>
        <v>3207</v>
      </c>
      <c r="N19" s="60">
        <f>+N17+N18</f>
        <v>-807</v>
      </c>
      <c r="S19" s="51"/>
    </row>
    <row r="20" spans="2:19">
      <c r="B20" s="6"/>
      <c r="C20" s="6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S20" s="32"/>
    </row>
    <row r="21" spans="2:19">
      <c r="B21" s="24" t="s">
        <v>65</v>
      </c>
      <c r="C21" s="22">
        <f t="shared" ref="C21" si="10">+C7/C6</f>
        <v>9.879839786381843E-2</v>
      </c>
      <c r="D21" s="22">
        <f>+D7/D6</f>
        <v>0.10900559465800397</v>
      </c>
      <c r="E21" s="37">
        <f>+E7/E6</f>
        <v>9.5408064827320088E-2</v>
      </c>
      <c r="F21" s="37">
        <f>+F7/F6</f>
        <v>9.6998928188638797E-2</v>
      </c>
      <c r="G21" s="37">
        <f t="shared" ref="G21" si="11">+G7/G6</f>
        <v>0.10018735588009224</v>
      </c>
      <c r="H21" s="37">
        <f>+H7/H6</f>
        <v>7.4379363847944149E-2</v>
      </c>
      <c r="I21" s="37">
        <f t="shared" ref="I21:J21" si="12">+I7/I6</f>
        <v>7.1247280638143576E-2</v>
      </c>
      <c r="J21" s="37">
        <f t="shared" si="12"/>
        <v>8.7752275425405618E-2</v>
      </c>
      <c r="K21" s="37">
        <f>+K7/K6</f>
        <v>9.2854647099930118E-2</v>
      </c>
      <c r="L21" s="37">
        <f>+L7/L6</f>
        <v>8.1655011655011656E-2</v>
      </c>
      <c r="M21" s="37">
        <f>+M7/M6</f>
        <v>9.3240716003205978E-2</v>
      </c>
      <c r="N21" s="62">
        <f t="shared" ref="N21" si="13">+N7/N6</f>
        <v>3.3112071627045388E-2</v>
      </c>
      <c r="S21" s="32"/>
    </row>
    <row r="22" spans="2:19">
      <c r="B22" s="6"/>
      <c r="C22" s="6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S22" s="32"/>
    </row>
    <row r="23" spans="2:19">
      <c r="B23" s="6" t="s">
        <v>21</v>
      </c>
      <c r="C23" s="13">
        <v>1.93</v>
      </c>
      <c r="D23" s="13">
        <v>2.5</v>
      </c>
      <c r="E23" s="14">
        <v>2.04</v>
      </c>
      <c r="F23" s="14">
        <f>+G23-C23-D23-E23</f>
        <v>1.8600000000000003</v>
      </c>
      <c r="G23" s="21">
        <v>8.33</v>
      </c>
      <c r="H23" s="14">
        <v>1</v>
      </c>
      <c r="I23" s="14">
        <v>0.44</v>
      </c>
      <c r="J23" s="14">
        <v>1.46</v>
      </c>
      <c r="K23" s="14">
        <v>1.73</v>
      </c>
      <c r="L23" s="14">
        <v>4.63</v>
      </c>
      <c r="M23" s="14">
        <v>11.78</v>
      </c>
      <c r="N23" s="63">
        <v>-2.97</v>
      </c>
      <c r="S23" s="32"/>
    </row>
    <row r="24" spans="2:19">
      <c r="B24" s="6" t="s">
        <v>22</v>
      </c>
      <c r="C24" s="14">
        <v>1.93</v>
      </c>
      <c r="D24" s="13">
        <v>2.5</v>
      </c>
      <c r="E24" s="14">
        <v>2.02</v>
      </c>
      <c r="F24" s="14">
        <f>+G24-C24-D24-E24</f>
        <v>1.850000000000001</v>
      </c>
      <c r="G24" s="21">
        <v>8.3000000000000007</v>
      </c>
      <c r="H24" s="14">
        <v>0.99</v>
      </c>
      <c r="I24" s="14">
        <v>0.44</v>
      </c>
      <c r="J24" s="14">
        <v>1.46</v>
      </c>
      <c r="K24" s="14">
        <v>1.73</v>
      </c>
      <c r="L24" s="14">
        <v>4.63</v>
      </c>
      <c r="M24" s="14">
        <v>11.78</v>
      </c>
      <c r="N24" s="63">
        <v>-2.97</v>
      </c>
      <c r="S24" s="32"/>
    </row>
    <row r="25" spans="2:19">
      <c r="B25" s="18" t="s">
        <v>47</v>
      </c>
      <c r="C25" s="39">
        <v>1.7156068342409911</v>
      </c>
      <c r="D25" s="14">
        <v>2.3411573873292038</v>
      </c>
      <c r="E25" s="14">
        <v>1.8683433009263453</v>
      </c>
      <c r="F25" s="14">
        <f>+G25-C25-D25-E25</f>
        <v>1.7448924775034598</v>
      </c>
      <c r="G25" s="40">
        <v>7.67</v>
      </c>
      <c r="H25" s="14">
        <v>0.92</v>
      </c>
      <c r="I25" s="14">
        <v>0.2</v>
      </c>
      <c r="J25" s="39">
        <v>1.1399999999999999</v>
      </c>
      <c r="K25" s="14">
        <v>1.4</v>
      </c>
      <c r="L25" s="14">
        <v>3.68</v>
      </c>
      <c r="M25" s="14">
        <v>1.1200000000000001</v>
      </c>
      <c r="N25" s="63">
        <v>-2.97</v>
      </c>
      <c r="S25" s="32"/>
    </row>
    <row r="26" spans="2:19">
      <c r="B26" s="18" t="s">
        <v>48</v>
      </c>
      <c r="C26" s="39">
        <v>1.7119195783811991</v>
      </c>
      <c r="D26" s="14">
        <v>2.337636034626132</v>
      </c>
      <c r="E26" s="14">
        <v>1.8631952949987334</v>
      </c>
      <c r="F26" s="14">
        <v>1.74</v>
      </c>
      <c r="G26" s="40">
        <v>7.64</v>
      </c>
      <c r="H26" s="14">
        <v>0.92</v>
      </c>
      <c r="I26" s="14">
        <v>0.2</v>
      </c>
      <c r="J26" s="39">
        <v>1.1399999999999999</v>
      </c>
      <c r="K26" s="14">
        <v>1.4</v>
      </c>
      <c r="L26" s="14">
        <v>3.67</v>
      </c>
      <c r="M26" s="14">
        <v>1.1200000000000001</v>
      </c>
      <c r="N26" s="63">
        <v>-2.97</v>
      </c>
      <c r="S26" s="32"/>
    </row>
    <row r="27" spans="2:19">
      <c r="S27" s="32"/>
    </row>
    <row r="28" spans="2:19">
      <c r="D28" s="20"/>
      <c r="F28" s="20"/>
      <c r="G28" s="41"/>
      <c r="H28" s="6"/>
      <c r="I28" s="6"/>
      <c r="J28" s="1"/>
      <c r="K28" s="1"/>
      <c r="L28" s="41"/>
      <c r="M28" s="41"/>
      <c r="N28" s="41"/>
      <c r="S28" s="32"/>
    </row>
    <row r="29" spans="2:19">
      <c r="B29" s="5"/>
      <c r="C29" s="20"/>
      <c r="D29" s="30"/>
      <c r="E29" s="29"/>
      <c r="F29" s="30"/>
      <c r="G29" s="20"/>
      <c r="H29" s="25"/>
      <c r="I29" s="9"/>
      <c r="J29" s="11"/>
      <c r="K29" s="11"/>
      <c r="L29" s="32"/>
      <c r="M29" s="32"/>
      <c r="N29" s="32"/>
      <c r="S29" s="32"/>
    </row>
    <row r="30" spans="2:19">
      <c r="C30" s="20"/>
      <c r="D30" s="32"/>
      <c r="E30" s="29"/>
      <c r="F30" s="32"/>
      <c r="G30" s="32"/>
      <c r="H30" s="34"/>
      <c r="I30" s="20"/>
      <c r="J30" s="12"/>
      <c r="K30" s="12"/>
      <c r="L30" s="32"/>
      <c r="M30" s="32" t="s">
        <v>77</v>
      </c>
      <c r="N30" s="32"/>
      <c r="S30" s="32"/>
    </row>
    <row r="31" spans="2:19">
      <c r="D31" s="32"/>
      <c r="E31" s="29"/>
      <c r="F31" s="32"/>
      <c r="G31" s="32"/>
      <c r="L31" s="32"/>
      <c r="M31" s="32"/>
      <c r="N31" s="32"/>
      <c r="S31" s="32"/>
    </row>
    <row r="32" spans="2:19">
      <c r="D32" s="33"/>
      <c r="E32" s="29"/>
      <c r="F32" s="33"/>
      <c r="G32" s="33"/>
      <c r="L32" s="33"/>
      <c r="M32" s="33"/>
      <c r="N32" s="33"/>
      <c r="S32" s="32"/>
    </row>
    <row r="33" spans="4:19">
      <c r="S33" s="32"/>
    </row>
    <row r="34" spans="4:19">
      <c r="F34" s="31"/>
      <c r="G34" s="31"/>
      <c r="S34" s="32"/>
    </row>
    <row r="35" spans="4:19">
      <c r="D35" s="35"/>
      <c r="F35" s="35"/>
      <c r="G35" s="35"/>
      <c r="L35" s="35"/>
      <c r="M35" s="35"/>
      <c r="N35" s="35"/>
      <c r="S35" s="32"/>
    </row>
    <row r="36" spans="4:19">
      <c r="D36" s="35"/>
      <c r="F36" s="35"/>
      <c r="G36" s="35"/>
      <c r="L36" s="35"/>
      <c r="M36" s="35"/>
      <c r="N36" s="35"/>
      <c r="S36" s="32"/>
    </row>
    <row r="37" spans="4:19">
      <c r="S37" s="32"/>
    </row>
    <row r="38" spans="4:19">
      <c r="S38" s="32"/>
    </row>
    <row r="39" spans="4:19">
      <c r="S39" s="32"/>
    </row>
  </sheetData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9"/>
  <sheetViews>
    <sheetView showGridLines="0" tabSelected="1" view="pageBreakPreview" zoomScale="115" zoomScaleNormal="100" zoomScaleSheetLayoutView="115" workbookViewId="0">
      <selection activeCell="P14" sqref="P14"/>
    </sheetView>
  </sheetViews>
  <sheetFormatPr defaultRowHeight="12.75" outlineLevelCol="1"/>
  <cols>
    <col min="1" max="1" width="3.85546875" customWidth="1"/>
    <col min="2" max="2" width="47.42578125" customWidth="1"/>
    <col min="3" max="6" width="0" hidden="1" customWidth="1" outlineLevel="1"/>
    <col min="7" max="7" width="9.140625" collapsed="1"/>
    <col min="9" max="12" width="9.140625" style="2"/>
  </cols>
  <sheetData>
    <row r="2" spans="2:19" s="31" customFormat="1" ht="19.5" thickBot="1">
      <c r="B2" s="73" t="s">
        <v>135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2"/>
      <c r="N2" s="2"/>
      <c r="O2" s="2"/>
    </row>
    <row r="3" spans="2:19" s="31" customFormat="1">
      <c r="I3" s="2"/>
      <c r="J3" s="2"/>
      <c r="K3" s="2"/>
      <c r="L3" s="2"/>
    </row>
    <row r="4" spans="2:19">
      <c r="B4" s="7" t="s">
        <v>11</v>
      </c>
    </row>
    <row r="5" spans="2:19" s="2" customFormat="1">
      <c r="B5" s="45" t="s">
        <v>40</v>
      </c>
      <c r="C5" s="46" t="s">
        <v>102</v>
      </c>
      <c r="D5" s="46" t="s">
        <v>103</v>
      </c>
      <c r="E5" s="46" t="s">
        <v>104</v>
      </c>
      <c r="F5" s="46" t="s">
        <v>105</v>
      </c>
      <c r="G5" s="46" t="s">
        <v>106</v>
      </c>
      <c r="H5" s="46" t="s">
        <v>107</v>
      </c>
      <c r="I5" s="46" t="s">
        <v>83</v>
      </c>
      <c r="J5" s="46" t="s">
        <v>108</v>
      </c>
      <c r="K5" s="46" t="s">
        <v>109</v>
      </c>
      <c r="L5" s="46" t="s">
        <v>111</v>
      </c>
      <c r="M5" s="46"/>
    </row>
    <row r="6" spans="2:19">
      <c r="B6" t="s">
        <v>23</v>
      </c>
      <c r="C6" s="15">
        <v>7732</v>
      </c>
      <c r="D6" s="15">
        <v>8179</v>
      </c>
      <c r="E6" s="15">
        <v>8518</v>
      </c>
      <c r="F6" s="15">
        <v>10041</v>
      </c>
      <c r="G6" s="15">
        <v>10418</v>
      </c>
      <c r="H6" s="15">
        <v>10557</v>
      </c>
      <c r="I6" s="15">
        <v>10802</v>
      </c>
      <c r="J6" s="15">
        <v>9815</v>
      </c>
      <c r="K6" s="15">
        <v>9728</v>
      </c>
      <c r="L6" s="64">
        <v>8850</v>
      </c>
      <c r="N6" s="8"/>
      <c r="S6" s="8"/>
    </row>
    <row r="7" spans="2:19">
      <c r="B7" s="7" t="s">
        <v>46</v>
      </c>
      <c r="C7" s="15">
        <v>6776</v>
      </c>
      <c r="D7" s="15">
        <v>7040</v>
      </c>
      <c r="E7" s="15">
        <v>7162</v>
      </c>
      <c r="F7" s="15">
        <v>7454</v>
      </c>
      <c r="G7" s="15">
        <v>8693</v>
      </c>
      <c r="H7" s="15">
        <v>8950</v>
      </c>
      <c r="I7" s="15">
        <v>9267</v>
      </c>
      <c r="J7" s="15">
        <v>8842</v>
      </c>
      <c r="K7" s="15">
        <v>8869</v>
      </c>
      <c r="L7" s="64">
        <v>8781</v>
      </c>
      <c r="N7" s="8"/>
      <c r="S7" s="8"/>
    </row>
    <row r="8" spans="2:19">
      <c r="B8" t="s">
        <v>24</v>
      </c>
      <c r="C8" s="15">
        <v>1000</v>
      </c>
      <c r="D8" s="15">
        <v>1208</v>
      </c>
      <c r="E8" s="15">
        <v>1260</v>
      </c>
      <c r="F8" s="15">
        <v>1020</v>
      </c>
      <c r="G8" s="15">
        <v>1080</v>
      </c>
      <c r="H8" s="15">
        <v>960</v>
      </c>
      <c r="I8" s="15">
        <v>1016</v>
      </c>
      <c r="J8" s="15">
        <v>1247</v>
      </c>
      <c r="K8" s="15">
        <f>1134+120</f>
        <v>1254</v>
      </c>
      <c r="L8" s="64">
        <v>1281</v>
      </c>
      <c r="N8" s="8"/>
      <c r="S8" s="8"/>
    </row>
    <row r="9" spans="2:19">
      <c r="B9" t="s">
        <v>25</v>
      </c>
      <c r="C9" s="15">
        <v>702</v>
      </c>
      <c r="D9" s="15">
        <v>767</v>
      </c>
      <c r="E9" s="15">
        <v>757</v>
      </c>
      <c r="F9" s="15">
        <v>672</v>
      </c>
      <c r="G9" s="15">
        <v>696</v>
      </c>
      <c r="H9" s="15">
        <v>695</v>
      </c>
      <c r="I9" s="15">
        <v>359</v>
      </c>
      <c r="J9" s="15">
        <v>159</v>
      </c>
      <c r="K9" s="15">
        <v>162</v>
      </c>
      <c r="L9" s="64">
        <v>129</v>
      </c>
      <c r="N9" s="8"/>
      <c r="Q9" s="8"/>
      <c r="S9" s="8"/>
    </row>
    <row r="10" spans="2:19">
      <c r="B10" t="s">
        <v>26</v>
      </c>
      <c r="C10" s="15">
        <v>492</v>
      </c>
      <c r="D10" s="15">
        <v>683</v>
      </c>
      <c r="E10" s="15">
        <v>665</v>
      </c>
      <c r="F10" s="15">
        <v>421</v>
      </c>
      <c r="G10" s="15">
        <v>243</v>
      </c>
      <c r="H10" s="15">
        <v>200</v>
      </c>
      <c r="I10" s="15">
        <v>541</v>
      </c>
      <c r="J10" s="15">
        <v>511</v>
      </c>
      <c r="K10" s="15">
        <v>142</v>
      </c>
      <c r="L10" s="64">
        <v>139</v>
      </c>
      <c r="N10" s="8"/>
      <c r="S10" s="8"/>
    </row>
    <row r="11" spans="2:19">
      <c r="B11" t="s">
        <v>27</v>
      </c>
      <c r="C11" s="15">
        <v>16159</v>
      </c>
      <c r="D11" s="15">
        <v>19391</v>
      </c>
      <c r="E11" s="15">
        <v>19323</v>
      </c>
      <c r="F11" s="15">
        <v>19393</v>
      </c>
      <c r="G11" s="15">
        <v>22320</v>
      </c>
      <c r="H11" s="15">
        <v>23693</v>
      </c>
      <c r="I11" s="15">
        <v>23585</v>
      </c>
      <c r="J11" s="15">
        <v>21801</v>
      </c>
      <c r="K11" s="15">
        <v>21655</v>
      </c>
      <c r="L11" s="64">
        <v>23127</v>
      </c>
      <c r="N11" s="8"/>
      <c r="Q11" s="8"/>
      <c r="S11" s="8"/>
    </row>
    <row r="12" spans="2:19">
      <c r="B12" t="s">
        <v>28</v>
      </c>
      <c r="C12" s="15">
        <v>1091</v>
      </c>
      <c r="D12" s="15">
        <v>622</v>
      </c>
      <c r="E12" s="15">
        <v>1313</v>
      </c>
      <c r="F12" s="15">
        <v>1214</v>
      </c>
      <c r="G12" s="15">
        <v>2167</v>
      </c>
      <c r="H12" s="15">
        <v>1054</v>
      </c>
      <c r="I12" s="15">
        <v>1330</v>
      </c>
      <c r="J12" s="15">
        <v>2345</v>
      </c>
      <c r="K12" s="15">
        <v>3492</v>
      </c>
      <c r="L12" s="64">
        <v>1734</v>
      </c>
      <c r="N12" s="8"/>
      <c r="Q12" s="8"/>
      <c r="S12" s="8"/>
    </row>
    <row r="13" spans="2:19">
      <c r="B13" t="s">
        <v>29</v>
      </c>
      <c r="C13" s="15">
        <v>1891</v>
      </c>
      <c r="D13" s="15">
        <v>0</v>
      </c>
      <c r="E13" s="15"/>
      <c r="F13" s="15"/>
      <c r="G13" s="15">
        <v>0</v>
      </c>
      <c r="H13" s="15">
        <v>0</v>
      </c>
      <c r="I13" s="15">
        <v>0</v>
      </c>
      <c r="J13" s="15">
        <v>3437</v>
      </c>
      <c r="K13" s="15">
        <v>0</v>
      </c>
      <c r="L13" s="64">
        <v>0</v>
      </c>
      <c r="N13" s="8"/>
      <c r="Q13" s="8"/>
      <c r="S13" s="8"/>
    </row>
    <row r="14" spans="2:19" s="5" customFormat="1">
      <c r="B14" s="49" t="s">
        <v>30</v>
      </c>
      <c r="C14" s="52">
        <f t="shared" ref="C14:E14" si="0">SUM(C6:C13)</f>
        <v>35843</v>
      </c>
      <c r="D14" s="52">
        <f t="shared" si="0"/>
        <v>37890</v>
      </c>
      <c r="E14" s="52">
        <f t="shared" si="0"/>
        <v>38998</v>
      </c>
      <c r="F14" s="52">
        <f t="shared" ref="F14:I14" si="1">SUM(F6:F13)</f>
        <v>40215</v>
      </c>
      <c r="G14" s="52">
        <f t="shared" si="1"/>
        <v>45617</v>
      </c>
      <c r="H14" s="52">
        <f t="shared" si="1"/>
        <v>46109</v>
      </c>
      <c r="I14" s="52">
        <f t="shared" si="1"/>
        <v>46900</v>
      </c>
      <c r="J14" s="52">
        <f t="shared" ref="J14:K14" si="2">SUM(J6:J13)</f>
        <v>48157</v>
      </c>
      <c r="K14" s="52">
        <f t="shared" si="2"/>
        <v>45302</v>
      </c>
      <c r="L14" s="65">
        <f t="shared" ref="L14" si="3">SUM(L6:L13)</f>
        <v>44041</v>
      </c>
      <c r="N14" s="53"/>
      <c r="S14" s="53"/>
    </row>
    <row r="15" spans="2:19">
      <c r="C15" s="2"/>
      <c r="D15" s="2"/>
      <c r="E15" s="2"/>
      <c r="F15" s="2"/>
      <c r="G15" s="2"/>
      <c r="H15" s="2"/>
      <c r="N15" s="8"/>
      <c r="S15" s="8"/>
    </row>
    <row r="16" spans="2:19" s="2" customFormat="1">
      <c r="B16" s="45" t="s">
        <v>41</v>
      </c>
      <c r="C16" s="46" t="s">
        <v>102</v>
      </c>
      <c r="D16" s="46" t="s">
        <v>103</v>
      </c>
      <c r="E16" s="46" t="s">
        <v>104</v>
      </c>
      <c r="F16" s="46" t="s">
        <v>105</v>
      </c>
      <c r="G16" s="46" t="s">
        <v>106</v>
      </c>
      <c r="H16" s="46" t="s">
        <v>107</v>
      </c>
      <c r="I16" s="46" t="s">
        <v>83</v>
      </c>
      <c r="J16" s="46" t="s">
        <v>108</v>
      </c>
      <c r="K16" s="46" t="s">
        <v>109</v>
      </c>
      <c r="L16" s="46" t="s">
        <v>111</v>
      </c>
      <c r="M16" s="46"/>
    </row>
    <row r="17" spans="2:19">
      <c r="B17" t="s">
        <v>31</v>
      </c>
      <c r="C17" s="15">
        <v>11360</v>
      </c>
      <c r="D17" s="15">
        <v>10790</v>
      </c>
      <c r="E17" s="15">
        <v>11363</v>
      </c>
      <c r="F17" s="15">
        <v>11823</v>
      </c>
      <c r="G17" s="15">
        <v>12345</v>
      </c>
      <c r="H17" s="15">
        <v>11712</v>
      </c>
      <c r="I17" s="15">
        <v>12394</v>
      </c>
      <c r="J17" s="15">
        <v>13394</v>
      </c>
      <c r="K17" s="15">
        <f>16191+120</f>
        <v>16311</v>
      </c>
      <c r="L17" s="64">
        <v>14438</v>
      </c>
      <c r="N17" s="8"/>
      <c r="S17" s="8"/>
    </row>
    <row r="18" spans="2:19">
      <c r="B18" t="s">
        <v>32</v>
      </c>
      <c r="C18" s="15">
        <v>173</v>
      </c>
      <c r="D18" s="15">
        <v>159</v>
      </c>
      <c r="E18" s="15">
        <v>170</v>
      </c>
      <c r="F18" s="15">
        <v>157</v>
      </c>
      <c r="G18" s="15">
        <v>164</v>
      </c>
      <c r="H18" s="15">
        <v>159</v>
      </c>
      <c r="I18" s="15">
        <v>156</v>
      </c>
      <c r="J18" s="15">
        <v>161</v>
      </c>
      <c r="K18" s="15">
        <v>164</v>
      </c>
      <c r="L18" s="64">
        <v>175</v>
      </c>
      <c r="N18" s="8"/>
      <c r="S18" s="8"/>
    </row>
    <row r="19" spans="2:19">
      <c r="B19" s="7" t="s">
        <v>50</v>
      </c>
      <c r="C19" s="15">
        <v>2660</v>
      </c>
      <c r="D19" s="15">
        <v>2756</v>
      </c>
      <c r="E19" s="15">
        <v>2844</v>
      </c>
      <c r="F19" s="15">
        <v>3048</v>
      </c>
      <c r="G19" s="15">
        <v>3205</v>
      </c>
      <c r="H19" s="15">
        <v>3269</v>
      </c>
      <c r="I19" s="15">
        <v>3351</v>
      </c>
      <c r="J19" s="15">
        <v>3180</v>
      </c>
      <c r="K19" s="15">
        <v>3176</v>
      </c>
      <c r="L19" s="64">
        <v>3366</v>
      </c>
      <c r="N19" s="8"/>
      <c r="P19" s="8"/>
      <c r="Q19" s="8"/>
      <c r="S19" s="8"/>
    </row>
    <row r="20" spans="2:19">
      <c r="B20" t="s">
        <v>33</v>
      </c>
      <c r="C20" s="15">
        <v>6044</v>
      </c>
      <c r="D20" s="15">
        <v>6561</v>
      </c>
      <c r="E20" s="15">
        <v>8628</v>
      </c>
      <c r="F20" s="15">
        <v>6683</v>
      </c>
      <c r="G20" s="15">
        <v>11216</v>
      </c>
      <c r="H20" s="15">
        <v>8114</v>
      </c>
      <c r="I20" s="15">
        <v>8816</v>
      </c>
      <c r="J20" s="15">
        <v>7420</v>
      </c>
      <c r="K20" s="15">
        <v>5828</v>
      </c>
      <c r="L20" s="64">
        <v>5945</v>
      </c>
      <c r="N20" s="8"/>
      <c r="P20" s="8"/>
      <c r="Q20" s="8"/>
      <c r="S20" s="8"/>
    </row>
    <row r="21" spans="2:19">
      <c r="B21" s="7" t="s">
        <v>51</v>
      </c>
      <c r="C21" s="15">
        <v>14882</v>
      </c>
      <c r="D21" s="15">
        <v>16780</v>
      </c>
      <c r="E21" s="15">
        <v>15932</v>
      </c>
      <c r="F21" s="15">
        <v>17496</v>
      </c>
      <c r="G21" s="15">
        <v>17589</v>
      </c>
      <c r="H21" s="15">
        <v>19459</v>
      </c>
      <c r="I21" s="15">
        <v>18877</v>
      </c>
      <c r="J21" s="15">
        <v>19153</v>
      </c>
      <c r="K21" s="15">
        <v>17748</v>
      </c>
      <c r="L21" s="64">
        <v>20069</v>
      </c>
      <c r="N21" s="8"/>
      <c r="P21" s="8"/>
      <c r="Q21" s="8"/>
      <c r="S21" s="8"/>
    </row>
    <row r="22" spans="2:19">
      <c r="B22" t="s">
        <v>34</v>
      </c>
      <c r="C22" s="15">
        <v>675</v>
      </c>
      <c r="D22" s="15">
        <v>844</v>
      </c>
      <c r="E22" s="15">
        <v>61</v>
      </c>
      <c r="F22" s="15">
        <v>1008</v>
      </c>
      <c r="G22" s="15">
        <v>1098</v>
      </c>
      <c r="H22" s="15">
        <v>3396</v>
      </c>
      <c r="I22" s="15">
        <v>3306</v>
      </c>
      <c r="J22" s="15">
        <v>3896</v>
      </c>
      <c r="K22" s="15">
        <v>2075</v>
      </c>
      <c r="L22" s="64">
        <v>48</v>
      </c>
      <c r="N22" s="8"/>
      <c r="S22" s="8"/>
    </row>
    <row r="23" spans="2:19">
      <c r="B23" t="s">
        <v>35</v>
      </c>
      <c r="C23" s="15">
        <v>49</v>
      </c>
      <c r="D23" s="15">
        <v>0</v>
      </c>
      <c r="E23" s="15"/>
      <c r="F23" s="15"/>
      <c r="G23" s="15"/>
      <c r="H23" s="15">
        <v>0</v>
      </c>
      <c r="I23" s="15">
        <v>0</v>
      </c>
      <c r="J23" s="15">
        <v>953</v>
      </c>
      <c r="K23" s="15">
        <v>0</v>
      </c>
      <c r="L23" s="64">
        <v>0</v>
      </c>
      <c r="N23" s="8"/>
      <c r="S23" s="8"/>
    </row>
    <row r="24" spans="2:19" s="5" customFormat="1">
      <c r="B24" s="49" t="s">
        <v>36</v>
      </c>
      <c r="C24" s="52">
        <f t="shared" ref="C24:E24" si="4">SUM(C17:C23)</f>
        <v>35843</v>
      </c>
      <c r="D24" s="52">
        <f t="shared" si="4"/>
        <v>37890</v>
      </c>
      <c r="E24" s="52">
        <f t="shared" si="4"/>
        <v>38998</v>
      </c>
      <c r="F24" s="52">
        <f t="shared" ref="F24:I24" si="5">SUM(F17:F23)</f>
        <v>40215</v>
      </c>
      <c r="G24" s="52">
        <f t="shared" si="5"/>
        <v>45617</v>
      </c>
      <c r="H24" s="52">
        <f t="shared" si="5"/>
        <v>46109</v>
      </c>
      <c r="I24" s="52">
        <f t="shared" si="5"/>
        <v>46900</v>
      </c>
      <c r="J24" s="52">
        <f t="shared" ref="J24:K24" si="6">SUM(J17:J23)</f>
        <v>48157</v>
      </c>
      <c r="K24" s="52">
        <f t="shared" si="6"/>
        <v>45302</v>
      </c>
      <c r="L24" s="65">
        <f t="shared" ref="L24" si="7">SUM(L17:L23)</f>
        <v>44041</v>
      </c>
      <c r="N24" s="53"/>
      <c r="S24" s="53"/>
    </row>
    <row r="25" spans="2:19">
      <c r="C25" s="2"/>
      <c r="D25" s="2"/>
      <c r="E25" s="2"/>
      <c r="F25" s="2"/>
      <c r="G25" s="2"/>
      <c r="H25" s="2"/>
      <c r="N25" s="8"/>
      <c r="Q25" s="56"/>
      <c r="S25" s="8"/>
    </row>
    <row r="26" spans="2:19">
      <c r="B26" s="7" t="s">
        <v>64</v>
      </c>
      <c r="C26" s="15">
        <v>867</v>
      </c>
      <c r="D26" s="15">
        <v>2182</v>
      </c>
      <c r="E26" s="15">
        <v>3013</v>
      </c>
      <c r="F26" s="15">
        <v>1546</v>
      </c>
      <c r="G26" s="15">
        <v>4280</v>
      </c>
      <c r="H26" s="15">
        <v>3787</v>
      </c>
      <c r="I26" s="38">
        <v>4192</v>
      </c>
      <c r="J26" s="38">
        <v>2597</v>
      </c>
      <c r="K26" s="38">
        <v>3859</v>
      </c>
      <c r="L26" s="66">
        <v>3013</v>
      </c>
      <c r="N26" s="8"/>
      <c r="S26" s="8"/>
    </row>
    <row r="27" spans="2:19">
      <c r="B27" t="s">
        <v>37</v>
      </c>
      <c r="C27" s="15">
        <v>4434</v>
      </c>
      <c r="D27" s="15">
        <v>5332</v>
      </c>
      <c r="E27" s="15">
        <v>5954</v>
      </c>
      <c r="F27" s="15">
        <v>5384</v>
      </c>
      <c r="G27" s="15">
        <v>9208</v>
      </c>
      <c r="H27" s="15">
        <v>9561</v>
      </c>
      <c r="I27" s="38">
        <v>9892</v>
      </c>
      <c r="J27" s="38">
        <v>8301</v>
      </c>
      <c r="K27" s="38">
        <v>4107</v>
      </c>
      <c r="L27" s="66">
        <v>3991</v>
      </c>
      <c r="N27" s="8"/>
      <c r="S27" s="8"/>
    </row>
    <row r="28" spans="2:19">
      <c r="B28" t="s">
        <v>38</v>
      </c>
      <c r="C28" s="15">
        <f t="shared" ref="C28:E28" si="8">C17+C18</f>
        <v>11533</v>
      </c>
      <c r="D28" s="15">
        <f t="shared" si="8"/>
        <v>10949</v>
      </c>
      <c r="E28" s="15">
        <f t="shared" si="8"/>
        <v>11533</v>
      </c>
      <c r="F28" s="15">
        <f t="shared" ref="F28" si="9">F17+F18</f>
        <v>11980</v>
      </c>
      <c r="G28" s="15">
        <f>G17+G18</f>
        <v>12509</v>
      </c>
      <c r="H28" s="15">
        <f t="shared" ref="H28" si="10">H17+H18</f>
        <v>11871</v>
      </c>
      <c r="I28" s="15">
        <v>12550</v>
      </c>
      <c r="J28" s="42">
        <f>+J17+J18</f>
        <v>13555</v>
      </c>
      <c r="K28" s="42">
        <f>K17+K18</f>
        <v>16475</v>
      </c>
      <c r="L28" s="67">
        <f>L17+L18</f>
        <v>14613</v>
      </c>
      <c r="N28" s="8"/>
      <c r="S28" s="8"/>
    </row>
    <row r="29" spans="2:19">
      <c r="B29" t="s">
        <v>39</v>
      </c>
      <c r="C29" s="16">
        <f t="shared" ref="C29:F29" si="11">C28/C24*100</f>
        <v>32.176436124208351</v>
      </c>
      <c r="D29" s="16">
        <f t="shared" si="11"/>
        <v>28.896806545262603</v>
      </c>
      <c r="E29" s="16">
        <f t="shared" si="11"/>
        <v>29.573311451869326</v>
      </c>
      <c r="F29" s="16">
        <f t="shared" si="11"/>
        <v>29.789879398234493</v>
      </c>
      <c r="G29" s="16">
        <f t="shared" ref="G29:L29" si="12">G28/G24*100</f>
        <v>27.421794506434004</v>
      </c>
      <c r="H29" s="26">
        <f t="shared" si="12"/>
        <v>25.745516059771411</v>
      </c>
      <c r="I29" s="26">
        <f t="shared" si="12"/>
        <v>26.759061833688701</v>
      </c>
      <c r="J29" s="26">
        <f t="shared" si="12"/>
        <v>28.147517494860558</v>
      </c>
      <c r="K29" s="26">
        <f t="shared" si="12"/>
        <v>36.367047812458615</v>
      </c>
      <c r="L29" s="68">
        <f t="shared" si="12"/>
        <v>33.180445493971526</v>
      </c>
      <c r="N29" s="8"/>
      <c r="S29" s="8"/>
    </row>
    <row r="30" spans="2:19">
      <c r="C30" s="2"/>
      <c r="D30" s="2"/>
      <c r="E30" s="2"/>
      <c r="F30" s="2"/>
      <c r="G30" s="2"/>
      <c r="H30" s="2"/>
      <c r="N30" s="8"/>
      <c r="S30" s="8"/>
    </row>
    <row r="31" spans="2:19">
      <c r="C31" s="15"/>
      <c r="D31" s="15"/>
      <c r="E31" s="15"/>
      <c r="F31" s="15"/>
      <c r="G31" s="15"/>
      <c r="H31" s="2"/>
      <c r="N31" s="8"/>
      <c r="S31" s="8"/>
    </row>
    <row r="32" spans="2:19">
      <c r="C32" s="23"/>
      <c r="D32" s="23"/>
      <c r="E32" s="23"/>
      <c r="F32" s="23"/>
      <c r="G32" s="23"/>
      <c r="H32" s="27"/>
      <c r="N32" s="8"/>
      <c r="S32" s="8"/>
    </row>
    <row r="33" spans="4:19">
      <c r="D33" s="8"/>
      <c r="N33" s="8"/>
      <c r="S33" s="8"/>
    </row>
    <row r="34" spans="4:19">
      <c r="N34" s="8"/>
      <c r="S34" s="8"/>
    </row>
    <row r="35" spans="4:19">
      <c r="D35" s="8"/>
      <c r="N35" s="8"/>
      <c r="S35" s="8"/>
    </row>
    <row r="36" spans="4:19">
      <c r="N36" s="8"/>
      <c r="S36" s="8"/>
    </row>
    <row r="37" spans="4:19">
      <c r="N37" s="8"/>
      <c r="S37" s="8"/>
    </row>
    <row r="38" spans="4:19">
      <c r="N38" s="8"/>
      <c r="S38" s="8"/>
    </row>
    <row r="39" spans="4:19">
      <c r="N39" s="8"/>
      <c r="S39" s="8"/>
    </row>
  </sheetData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54"/>
  <sheetViews>
    <sheetView showGridLines="0" view="pageBreakPreview" zoomScaleNormal="100" zoomScaleSheetLayoutView="100" workbookViewId="0">
      <pane xSplit="2" topLeftCell="C1" activePane="topRight" state="frozenSplit"/>
      <selection activeCell="R37" sqref="R37"/>
      <selection pane="topRight" activeCell="P28" sqref="P28"/>
    </sheetView>
  </sheetViews>
  <sheetFormatPr defaultRowHeight="12.75"/>
  <cols>
    <col min="1" max="1" width="4" style="2" customWidth="1"/>
    <col min="2" max="2" width="24.7109375" style="2" customWidth="1"/>
    <col min="3" max="6" width="9.140625" style="2"/>
    <col min="7" max="7" width="9.140625" style="2" customWidth="1"/>
    <col min="8" max="11" width="9.140625" style="2"/>
    <col min="12" max="14" width="9.140625" style="2" customWidth="1"/>
    <col min="15" max="16384" width="9.140625" style="2"/>
  </cols>
  <sheetData>
    <row r="2" spans="2:19" ht="19.5" thickBot="1">
      <c r="B2" s="73" t="s">
        <v>135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4" spans="2:19">
      <c r="B4" s="2" t="s">
        <v>11</v>
      </c>
      <c r="C4" s="3"/>
      <c r="G4" s="43" t="s">
        <v>77</v>
      </c>
      <c r="H4" s="3"/>
      <c r="I4" s="3"/>
      <c r="J4" s="3"/>
      <c r="K4" s="3"/>
      <c r="L4" s="1"/>
      <c r="M4" s="1"/>
      <c r="N4" s="1"/>
    </row>
    <row r="5" spans="2:19">
      <c r="B5" s="45" t="s">
        <v>12</v>
      </c>
      <c r="C5" s="46" t="s">
        <v>63</v>
      </c>
      <c r="D5" s="46" t="s">
        <v>73</v>
      </c>
      <c r="E5" s="46" t="s">
        <v>74</v>
      </c>
      <c r="F5" s="46" t="s">
        <v>76</v>
      </c>
      <c r="G5" s="46" t="s">
        <v>75</v>
      </c>
      <c r="H5" s="46" t="s">
        <v>78</v>
      </c>
      <c r="I5" s="46" t="s">
        <v>79</v>
      </c>
      <c r="J5" s="46" t="s">
        <v>82</v>
      </c>
      <c r="K5" s="46" t="s">
        <v>86</v>
      </c>
      <c r="L5" s="46" t="s">
        <v>85</v>
      </c>
      <c r="M5" s="46" t="s">
        <v>87</v>
      </c>
      <c r="N5" s="46" t="s">
        <v>112</v>
      </c>
    </row>
    <row r="6" spans="2:19">
      <c r="B6" s="28" t="s">
        <v>3</v>
      </c>
      <c r="C6" s="10">
        <v>5104</v>
      </c>
      <c r="D6" s="10">
        <v>6343</v>
      </c>
      <c r="E6" s="10">
        <v>5972</v>
      </c>
      <c r="F6" s="10">
        <v>6816</v>
      </c>
      <c r="G6" s="12">
        <f t="shared" ref="G6:G11" si="0">+C6+D6+E6+F6</f>
        <v>24235</v>
      </c>
      <c r="H6" s="10">
        <v>6177</v>
      </c>
      <c r="I6" s="10">
        <v>7113</v>
      </c>
      <c r="J6" s="10">
        <v>6550</v>
      </c>
      <c r="K6" s="10">
        <v>7475</v>
      </c>
      <c r="L6" s="12">
        <f t="shared" ref="L6:L11" si="1">+H6+I6+J6+K6</f>
        <v>27315</v>
      </c>
      <c r="M6" s="12">
        <v>7093</v>
      </c>
      <c r="N6" s="59">
        <v>8414</v>
      </c>
      <c r="S6" s="12"/>
    </row>
    <row r="7" spans="2:19">
      <c r="B7" s="28" t="s">
        <v>6</v>
      </c>
      <c r="C7" s="10">
        <v>2707</v>
      </c>
      <c r="D7" s="10">
        <v>3172</v>
      </c>
      <c r="E7" s="10">
        <v>3109</v>
      </c>
      <c r="F7" s="10">
        <v>3101</v>
      </c>
      <c r="G7" s="12">
        <f t="shared" si="0"/>
        <v>12089</v>
      </c>
      <c r="H7" s="10">
        <v>2968</v>
      </c>
      <c r="I7" s="10">
        <v>2996</v>
      </c>
      <c r="J7" s="10">
        <v>2768</v>
      </c>
      <c r="K7" s="10">
        <v>3229</v>
      </c>
      <c r="L7" s="12">
        <f t="shared" si="1"/>
        <v>11961</v>
      </c>
      <c r="M7" s="12">
        <v>3193</v>
      </c>
      <c r="N7" s="59">
        <v>3461</v>
      </c>
      <c r="S7" s="12"/>
    </row>
    <row r="8" spans="2:19">
      <c r="B8" s="28" t="s">
        <v>10</v>
      </c>
      <c r="C8" s="10">
        <v>995</v>
      </c>
      <c r="D8" s="10">
        <v>1229</v>
      </c>
      <c r="E8" s="10">
        <v>1117</v>
      </c>
      <c r="F8" s="10">
        <v>1167</v>
      </c>
      <c r="G8" s="12">
        <f t="shared" si="0"/>
        <v>4508</v>
      </c>
      <c r="H8" s="10">
        <v>1133</v>
      </c>
      <c r="I8" s="10">
        <v>925</v>
      </c>
      <c r="J8" s="10">
        <v>830</v>
      </c>
      <c r="K8" s="10">
        <v>980</v>
      </c>
      <c r="L8" s="12">
        <f t="shared" si="1"/>
        <v>3868</v>
      </c>
      <c r="M8" s="12">
        <v>984</v>
      </c>
      <c r="N8" s="59">
        <v>1073</v>
      </c>
      <c r="S8" s="12"/>
    </row>
    <row r="9" spans="2:19">
      <c r="B9" s="28" t="s">
        <v>81</v>
      </c>
      <c r="C9" s="10">
        <v>1310</v>
      </c>
      <c r="D9" s="10">
        <v>1511</v>
      </c>
      <c r="E9" s="10">
        <v>1431</v>
      </c>
      <c r="F9" s="10">
        <v>1533</v>
      </c>
      <c r="G9" s="12">
        <f t="shared" si="0"/>
        <v>5785</v>
      </c>
      <c r="H9" s="10">
        <v>1410</v>
      </c>
      <c r="I9" s="10">
        <v>1455</v>
      </c>
      <c r="J9" s="10">
        <v>1299</v>
      </c>
      <c r="K9" s="10">
        <v>1404</v>
      </c>
      <c r="L9" s="12">
        <f t="shared" si="1"/>
        <v>5568</v>
      </c>
      <c r="M9" s="12">
        <v>1480</v>
      </c>
      <c r="N9" s="59">
        <v>1544</v>
      </c>
      <c r="S9" s="12"/>
    </row>
    <row r="10" spans="2:19">
      <c r="B10" s="28" t="s">
        <v>8</v>
      </c>
      <c r="C10" s="10">
        <v>-1128</v>
      </c>
      <c r="D10" s="10">
        <v>-1173</v>
      </c>
      <c r="E10" s="10">
        <v>-1263</v>
      </c>
      <c r="F10" s="10">
        <v>-1421</v>
      </c>
      <c r="G10" s="12">
        <f t="shared" si="0"/>
        <v>-4985</v>
      </c>
      <c r="H10" s="10">
        <v>-1376</v>
      </c>
      <c r="I10" s="10">
        <v>-1457</v>
      </c>
      <c r="J10" s="10">
        <v>-1339</v>
      </c>
      <c r="K10" s="10">
        <v>-1640</v>
      </c>
      <c r="L10" s="12">
        <f t="shared" si="1"/>
        <v>-5812</v>
      </c>
      <c r="M10" s="12">
        <v>-1521</v>
      </c>
      <c r="N10" s="59">
        <v>-1536</v>
      </c>
      <c r="S10" s="12"/>
    </row>
    <row r="11" spans="2:19">
      <c r="B11" s="4" t="s">
        <v>12</v>
      </c>
      <c r="C11" s="47">
        <f>SUM(C6:C10)</f>
        <v>8988</v>
      </c>
      <c r="D11" s="47">
        <f>SUM(D6:D10)</f>
        <v>11082</v>
      </c>
      <c r="E11" s="47">
        <f>SUM(E6:E10)</f>
        <v>10366</v>
      </c>
      <c r="F11" s="47">
        <f>SUM(F6:F10)</f>
        <v>11196</v>
      </c>
      <c r="G11" s="48">
        <f t="shared" si="0"/>
        <v>41632</v>
      </c>
      <c r="H11" s="47">
        <f>SUM(H6:H10)</f>
        <v>10312</v>
      </c>
      <c r="I11" s="47">
        <f>SUM(I6:I10)</f>
        <v>11032</v>
      </c>
      <c r="J11" s="47">
        <f>SUM(J6:J10)</f>
        <v>10108</v>
      </c>
      <c r="K11" s="47">
        <f>SUM(K6:K10)</f>
        <v>11448</v>
      </c>
      <c r="L11" s="48">
        <f t="shared" si="1"/>
        <v>42900</v>
      </c>
      <c r="M11" s="48">
        <f>SUM(M6:M10)</f>
        <v>11229</v>
      </c>
      <c r="N11" s="60">
        <f>SUM(N6:N10)</f>
        <v>12956</v>
      </c>
      <c r="S11" s="12"/>
    </row>
    <row r="12" spans="2:19">
      <c r="C12" s="1"/>
      <c r="D12" s="1"/>
      <c r="E12" s="1"/>
      <c r="F12" s="1"/>
      <c r="G12" s="12"/>
      <c r="H12" s="1"/>
      <c r="I12" s="1"/>
      <c r="J12" s="1"/>
      <c r="K12" s="1"/>
      <c r="L12" s="12"/>
      <c r="M12" s="12"/>
      <c r="N12" s="12"/>
      <c r="S12" s="12"/>
    </row>
    <row r="13" spans="2:19">
      <c r="B13" s="45" t="s">
        <v>9</v>
      </c>
      <c r="C13" s="46" t="s">
        <v>89</v>
      </c>
      <c r="D13" s="46" t="s">
        <v>90</v>
      </c>
      <c r="E13" s="46" t="s">
        <v>91</v>
      </c>
      <c r="F13" s="46" t="s">
        <v>92</v>
      </c>
      <c r="G13" s="46" t="s">
        <v>75</v>
      </c>
      <c r="H13" s="46" t="s">
        <v>93</v>
      </c>
      <c r="I13" s="46" t="s">
        <v>94</v>
      </c>
      <c r="J13" s="46" t="s">
        <v>95</v>
      </c>
      <c r="K13" s="46" t="s">
        <v>96</v>
      </c>
      <c r="L13" s="46" t="s">
        <v>85</v>
      </c>
      <c r="M13" s="46" t="s">
        <v>97</v>
      </c>
      <c r="N13" s="46" t="s">
        <v>112</v>
      </c>
      <c r="S13" s="12"/>
    </row>
    <row r="14" spans="2:19">
      <c r="B14" s="28" t="s">
        <v>3</v>
      </c>
      <c r="C14" s="11">
        <v>454</v>
      </c>
      <c r="D14" s="11">
        <v>579</v>
      </c>
      <c r="E14" s="11">
        <v>556</v>
      </c>
      <c r="F14" s="11">
        <v>589</v>
      </c>
      <c r="G14" s="12">
        <f>+C14+D14+E14+F14</f>
        <v>2178</v>
      </c>
      <c r="H14" s="11">
        <v>524</v>
      </c>
      <c r="I14" s="11">
        <v>635</v>
      </c>
      <c r="J14" s="11">
        <v>627</v>
      </c>
      <c r="K14" s="11">
        <v>748</v>
      </c>
      <c r="L14" s="12">
        <f>+H14+I14+J14+K14</f>
        <v>2534</v>
      </c>
      <c r="M14" s="12">
        <v>707</v>
      </c>
      <c r="N14" s="59">
        <v>812</v>
      </c>
      <c r="S14" s="12"/>
    </row>
    <row r="15" spans="2:19">
      <c r="B15" s="28" t="s">
        <v>6</v>
      </c>
      <c r="C15" s="11">
        <v>273</v>
      </c>
      <c r="D15" s="11">
        <v>340</v>
      </c>
      <c r="E15" s="11">
        <v>260</v>
      </c>
      <c r="F15" s="11">
        <v>261</v>
      </c>
      <c r="G15" s="12">
        <f>+C15+D15+E15+F15</f>
        <v>1134</v>
      </c>
      <c r="H15" s="11">
        <v>134</v>
      </c>
      <c r="I15" s="11">
        <v>137</v>
      </c>
      <c r="J15" s="11">
        <v>213</v>
      </c>
      <c r="K15" s="11">
        <v>272</v>
      </c>
      <c r="L15" s="12">
        <f>+H15+I15+J15+K15</f>
        <v>756</v>
      </c>
      <c r="M15" s="12">
        <v>216</v>
      </c>
      <c r="N15" s="59">
        <v>-389</v>
      </c>
      <c r="S15" s="12"/>
    </row>
    <row r="16" spans="2:19">
      <c r="B16" s="28" t="s">
        <v>10</v>
      </c>
      <c r="C16" s="11">
        <v>109</v>
      </c>
      <c r="D16" s="11">
        <v>129</v>
      </c>
      <c r="E16" s="11">
        <v>142</v>
      </c>
      <c r="F16" s="11">
        <v>119</v>
      </c>
      <c r="G16" s="12">
        <f>+C16+D16+E16+F16</f>
        <v>499</v>
      </c>
      <c r="H16" s="11">
        <v>82</v>
      </c>
      <c r="I16" s="11">
        <v>46</v>
      </c>
      <c r="J16" s="11">
        <v>44</v>
      </c>
      <c r="K16" s="11">
        <v>82</v>
      </c>
      <c r="L16" s="12">
        <f>+H16+I16+J16+K16</f>
        <v>254</v>
      </c>
      <c r="M16" s="12">
        <v>86</v>
      </c>
      <c r="N16" s="59">
        <v>98</v>
      </c>
      <c r="S16" s="12"/>
    </row>
    <row r="17" spans="2:19">
      <c r="B17" s="28" t="s">
        <v>81</v>
      </c>
      <c r="C17" s="11">
        <v>52</v>
      </c>
      <c r="D17" s="11">
        <v>160</v>
      </c>
      <c r="E17" s="11">
        <v>31</v>
      </c>
      <c r="F17" s="11">
        <v>117</v>
      </c>
      <c r="G17" s="12">
        <f>+C17+D17+E17+F17</f>
        <v>360</v>
      </c>
      <c r="H17" s="11">
        <v>27</v>
      </c>
      <c r="I17" s="11">
        <v>-32</v>
      </c>
      <c r="J17" s="11">
        <v>3</v>
      </c>
      <c r="K17" s="11">
        <v>-39</v>
      </c>
      <c r="L17" s="12">
        <f>+H17+I17+J17+K17</f>
        <v>-41</v>
      </c>
      <c r="M17" s="12">
        <v>38</v>
      </c>
      <c r="N17" s="59">
        <v>-92</v>
      </c>
      <c r="S17" s="12"/>
    </row>
    <row r="18" spans="2:19">
      <c r="B18" s="4" t="s">
        <v>9</v>
      </c>
      <c r="C18" s="48">
        <f t="shared" ref="C18:E18" si="2">SUM(C14:C17)</f>
        <v>888</v>
      </c>
      <c r="D18" s="48">
        <f t="shared" si="2"/>
        <v>1208</v>
      </c>
      <c r="E18" s="48">
        <f t="shared" si="2"/>
        <v>989</v>
      </c>
      <c r="F18" s="48">
        <f t="shared" ref="F18" si="3">SUM(F14:F17)</f>
        <v>1086</v>
      </c>
      <c r="G18" s="48">
        <f>+C18+D18+E18+F18</f>
        <v>4171</v>
      </c>
      <c r="H18" s="48">
        <f t="shared" ref="H18" si="4">SUM(H14:H17)</f>
        <v>767</v>
      </c>
      <c r="I18" s="48">
        <f>SUM(I14:I17)</f>
        <v>786</v>
      </c>
      <c r="J18" s="48">
        <f>SUM(J14:J17)</f>
        <v>887</v>
      </c>
      <c r="K18" s="48">
        <f>SUM(K14:K17)</f>
        <v>1063</v>
      </c>
      <c r="L18" s="48">
        <f>+H18+I18+J18+K18</f>
        <v>3503</v>
      </c>
      <c r="M18" s="48">
        <f t="shared" ref="M18" si="5">SUM(M14:M17)</f>
        <v>1047</v>
      </c>
      <c r="N18" s="60">
        <f t="shared" ref="N18" si="6">SUM(N14:N17)</f>
        <v>429</v>
      </c>
      <c r="S18" s="12"/>
    </row>
    <row r="19" spans="2:19">
      <c r="C19" s="1"/>
      <c r="D19" s="1"/>
      <c r="E19" s="1"/>
      <c r="F19" s="1"/>
      <c r="G19" s="12"/>
      <c r="H19" s="11"/>
      <c r="I19" s="1"/>
      <c r="J19" s="1"/>
      <c r="K19" s="1"/>
      <c r="L19" s="12"/>
      <c r="M19" s="12"/>
      <c r="N19" s="12"/>
      <c r="S19" s="12"/>
    </row>
    <row r="20" spans="2:19">
      <c r="B20" s="45" t="s">
        <v>80</v>
      </c>
      <c r="C20" s="46" t="s">
        <v>89</v>
      </c>
      <c r="D20" s="46" t="s">
        <v>90</v>
      </c>
      <c r="E20" s="46" t="s">
        <v>91</v>
      </c>
      <c r="F20" s="46" t="s">
        <v>92</v>
      </c>
      <c r="G20" s="46"/>
      <c r="H20" s="46" t="s">
        <v>93</v>
      </c>
      <c r="I20" s="46" t="s">
        <v>94</v>
      </c>
      <c r="J20" s="46" t="s">
        <v>95</v>
      </c>
      <c r="K20" s="46" t="s">
        <v>96</v>
      </c>
      <c r="L20" s="46"/>
      <c r="M20" s="46" t="s">
        <v>97</v>
      </c>
      <c r="N20" s="46" t="s">
        <v>112</v>
      </c>
      <c r="S20" s="12"/>
    </row>
    <row r="21" spans="2:19">
      <c r="B21" s="28" t="s">
        <v>3</v>
      </c>
      <c r="C21" s="10">
        <v>2000</v>
      </c>
      <c r="D21" s="10">
        <v>2820</v>
      </c>
      <c r="E21" s="10">
        <v>3786</v>
      </c>
      <c r="F21" s="10">
        <v>2500</v>
      </c>
      <c r="G21" s="12"/>
      <c r="H21" s="10">
        <v>4462</v>
      </c>
      <c r="I21" s="10">
        <v>4015</v>
      </c>
      <c r="J21" s="10">
        <v>3903</v>
      </c>
      <c r="K21" s="10">
        <v>3134</v>
      </c>
      <c r="L21" s="12"/>
      <c r="M21" s="12">
        <v>4168</v>
      </c>
      <c r="N21" s="59">
        <v>3843</v>
      </c>
      <c r="S21" s="12"/>
    </row>
    <row r="22" spans="2:19">
      <c r="B22" s="28" t="s">
        <v>6</v>
      </c>
      <c r="C22" s="10">
        <v>-687</v>
      </c>
      <c r="D22" s="10">
        <v>-329</v>
      </c>
      <c r="E22" s="10">
        <v>-403</v>
      </c>
      <c r="F22" s="10">
        <v>-699</v>
      </c>
      <c r="G22" s="12"/>
      <c r="H22" s="10">
        <v>-158</v>
      </c>
      <c r="I22" s="10">
        <v>-267</v>
      </c>
      <c r="J22" s="10">
        <v>-59</v>
      </c>
      <c r="K22" s="10">
        <v>-457</v>
      </c>
      <c r="L22" s="12"/>
      <c r="M22" s="12">
        <v>-13</v>
      </c>
      <c r="N22" s="59">
        <v>-242</v>
      </c>
      <c r="S22" s="12"/>
    </row>
    <row r="23" spans="2:19">
      <c r="B23" s="28" t="s">
        <v>10</v>
      </c>
      <c r="C23" s="10">
        <v>39</v>
      </c>
      <c r="D23" s="10">
        <v>113</v>
      </c>
      <c r="E23" s="10">
        <v>154</v>
      </c>
      <c r="F23" s="10">
        <v>181</v>
      </c>
      <c r="G23" s="12"/>
      <c r="H23" s="10">
        <v>241</v>
      </c>
      <c r="I23" s="10">
        <v>322</v>
      </c>
      <c r="J23" s="10">
        <v>288</v>
      </c>
      <c r="K23" s="10">
        <v>-10</v>
      </c>
      <c r="L23" s="12"/>
      <c r="M23" s="12">
        <v>210</v>
      </c>
      <c r="N23" s="59">
        <v>227</v>
      </c>
      <c r="S23" s="12"/>
    </row>
    <row r="24" spans="2:19">
      <c r="B24" s="28" t="s">
        <v>81</v>
      </c>
      <c r="C24" s="10">
        <v>-485</v>
      </c>
      <c r="D24" s="10">
        <v>-422</v>
      </c>
      <c r="E24" s="10">
        <v>-524</v>
      </c>
      <c r="F24" s="10">
        <v>-436</v>
      </c>
      <c r="G24" s="12"/>
      <c r="H24" s="10">
        <v>-265</v>
      </c>
      <c r="I24" s="10">
        <v>-283</v>
      </c>
      <c r="J24" s="10">
        <v>60</v>
      </c>
      <c r="K24" s="10">
        <v>-70</v>
      </c>
      <c r="L24" s="12"/>
      <c r="M24" s="12">
        <v>-506</v>
      </c>
      <c r="N24" s="59">
        <v>-815</v>
      </c>
      <c r="S24" s="12"/>
    </row>
    <row r="25" spans="2:19">
      <c r="B25" s="4" t="s">
        <v>80</v>
      </c>
      <c r="C25" s="47">
        <f t="shared" ref="C25:E25" si="7">SUM(C21:C24)</f>
        <v>867</v>
      </c>
      <c r="D25" s="47">
        <f t="shared" si="7"/>
        <v>2182</v>
      </c>
      <c r="E25" s="47">
        <f t="shared" si="7"/>
        <v>3013</v>
      </c>
      <c r="F25" s="47">
        <f t="shared" ref="F25" si="8">SUM(F21:F24)</f>
        <v>1546</v>
      </c>
      <c r="G25" s="48"/>
      <c r="H25" s="47">
        <f t="shared" ref="H25" si="9">SUM(H21:H24)</f>
        <v>4280</v>
      </c>
      <c r="I25" s="47">
        <f>SUM(I21:I24)</f>
        <v>3787</v>
      </c>
      <c r="J25" s="47">
        <f>SUM(J21:J24)</f>
        <v>4192</v>
      </c>
      <c r="K25" s="47">
        <f>SUM(K21:K24)</f>
        <v>2597</v>
      </c>
      <c r="L25" s="48"/>
      <c r="M25" s="48">
        <f t="shared" ref="M25:N25" si="10">SUM(M21:M24)</f>
        <v>3859</v>
      </c>
      <c r="N25" s="60">
        <f t="shared" si="10"/>
        <v>3013</v>
      </c>
      <c r="S25" s="12"/>
    </row>
    <row r="26" spans="2:19">
      <c r="B26" s="4"/>
      <c r="C26" s="47"/>
      <c r="D26" s="47"/>
      <c r="E26" s="47"/>
      <c r="F26" s="47"/>
      <c r="G26" s="48"/>
      <c r="H26" s="47"/>
      <c r="I26" s="47"/>
      <c r="J26" s="47"/>
      <c r="K26" s="47"/>
      <c r="L26" s="48"/>
      <c r="M26" s="48"/>
      <c r="N26" s="48"/>
      <c r="S26" s="12"/>
    </row>
    <row r="27" spans="2:19">
      <c r="B27" s="45" t="s">
        <v>88</v>
      </c>
      <c r="C27" s="46" t="s">
        <v>89</v>
      </c>
      <c r="D27" s="46" t="s">
        <v>90</v>
      </c>
      <c r="E27" s="46" t="s">
        <v>91</v>
      </c>
      <c r="F27" s="46" t="s">
        <v>92</v>
      </c>
      <c r="G27" s="46"/>
      <c r="H27" s="46" t="s">
        <v>93</v>
      </c>
      <c r="I27" s="46" t="s">
        <v>94</v>
      </c>
      <c r="J27" s="46" t="s">
        <v>95</v>
      </c>
      <c r="K27" s="46" t="s">
        <v>96</v>
      </c>
      <c r="L27" s="46"/>
      <c r="M27" s="46" t="s">
        <v>97</v>
      </c>
      <c r="N27" s="46" t="s">
        <v>112</v>
      </c>
      <c r="S27" s="12"/>
    </row>
    <row r="28" spans="2:19">
      <c r="B28" s="28" t="s">
        <v>3</v>
      </c>
      <c r="C28" s="10">
        <v>4091</v>
      </c>
      <c r="D28" s="10">
        <v>6647</v>
      </c>
      <c r="E28" s="10">
        <v>7842</v>
      </c>
      <c r="F28" s="10">
        <v>6525</v>
      </c>
      <c r="G28" s="12"/>
      <c r="H28" s="10">
        <v>10209</v>
      </c>
      <c r="I28" s="10">
        <v>10420</v>
      </c>
      <c r="J28" s="10">
        <v>10693</v>
      </c>
      <c r="K28" s="10">
        <v>10721</v>
      </c>
      <c r="L28" s="12"/>
      <c r="M28" s="12">
        <v>11739</v>
      </c>
      <c r="N28" s="59">
        <v>11873</v>
      </c>
      <c r="S28" s="12"/>
    </row>
    <row r="29" spans="2:19">
      <c r="B29" s="28" t="s">
        <v>6</v>
      </c>
      <c r="C29" s="10">
        <v>5910</v>
      </c>
      <c r="D29" s="10">
        <v>4396</v>
      </c>
      <c r="E29" s="10">
        <v>4519</v>
      </c>
      <c r="F29" s="10">
        <v>3920</v>
      </c>
      <c r="G29" s="12"/>
      <c r="H29" s="10">
        <v>5252</v>
      </c>
      <c r="I29" s="10">
        <v>4694</v>
      </c>
      <c r="J29" s="10">
        <v>4963</v>
      </c>
      <c r="K29" s="10">
        <v>5511</v>
      </c>
      <c r="L29" s="12"/>
      <c r="M29" s="12">
        <v>5132</v>
      </c>
      <c r="N29" s="59">
        <v>3117</v>
      </c>
      <c r="S29" s="12"/>
    </row>
    <row r="30" spans="2:19">
      <c r="B30" s="28" t="s">
        <v>10</v>
      </c>
      <c r="C30" s="10">
        <v>402</v>
      </c>
      <c r="D30" s="10">
        <v>475</v>
      </c>
      <c r="E30" s="10">
        <v>537</v>
      </c>
      <c r="F30" s="10">
        <v>161</v>
      </c>
      <c r="G30" s="12"/>
      <c r="H30" s="10">
        <v>618</v>
      </c>
      <c r="I30" s="10">
        <v>738</v>
      </c>
      <c r="J30" s="10">
        <v>767</v>
      </c>
      <c r="K30" s="10">
        <v>602</v>
      </c>
      <c r="L30" s="12"/>
      <c r="M30" s="12">
        <v>604</v>
      </c>
      <c r="N30" s="59">
        <v>627</v>
      </c>
      <c r="S30" s="12"/>
    </row>
    <row r="31" spans="2:19">
      <c r="B31" s="28" t="s">
        <v>81</v>
      </c>
      <c r="C31" s="10">
        <v>5513</v>
      </c>
      <c r="D31" s="10">
        <v>4764</v>
      </c>
      <c r="E31" s="10">
        <v>4588</v>
      </c>
      <c r="F31" s="10">
        <v>6759</v>
      </c>
      <c r="G31" s="12"/>
      <c r="H31" s="10">
        <v>3406</v>
      </c>
      <c r="I31" s="10">
        <v>3202</v>
      </c>
      <c r="J31" s="10">
        <v>3529</v>
      </c>
      <c r="K31" s="10">
        <v>2557</v>
      </c>
      <c r="L31" s="12"/>
      <c r="M31" s="12">
        <f>2986+120</f>
        <v>3106</v>
      </c>
      <c r="N31" s="59">
        <v>2987</v>
      </c>
      <c r="S31" s="12"/>
    </row>
    <row r="32" spans="2:19">
      <c r="B32" s="4" t="s">
        <v>88</v>
      </c>
      <c r="C32" s="47">
        <f>SUM(C28:C31)</f>
        <v>15916</v>
      </c>
      <c r="D32" s="47">
        <f t="shared" ref="D32:F32" si="11">SUM(D28:D31)</f>
        <v>16282</v>
      </c>
      <c r="E32" s="47">
        <f t="shared" si="11"/>
        <v>17486</v>
      </c>
      <c r="F32" s="47">
        <f t="shared" si="11"/>
        <v>17365</v>
      </c>
      <c r="G32" s="48"/>
      <c r="H32" s="47">
        <f>SUM(H28:H31)</f>
        <v>19485</v>
      </c>
      <c r="I32" s="47">
        <f>SUM(I28:I31)</f>
        <v>19054</v>
      </c>
      <c r="J32" s="47">
        <f>SUM(J28:J31)</f>
        <v>19952</v>
      </c>
      <c r="K32" s="47">
        <f>SUM(K28:K31)</f>
        <v>19391</v>
      </c>
      <c r="L32" s="48"/>
      <c r="M32" s="48">
        <f t="shared" ref="M32:N32" si="12">SUM(M28:M31)</f>
        <v>20581</v>
      </c>
      <c r="N32" s="60">
        <f t="shared" si="12"/>
        <v>18604</v>
      </c>
      <c r="S32" s="12"/>
    </row>
    <row r="33" spans="2:25">
      <c r="B33" s="4"/>
      <c r="C33" s="47"/>
      <c r="D33" s="47"/>
      <c r="E33" s="47"/>
      <c r="F33" s="47"/>
      <c r="G33" s="48"/>
      <c r="H33" s="47"/>
      <c r="I33" s="47"/>
      <c r="J33" s="47"/>
      <c r="K33" s="47"/>
      <c r="L33" s="48"/>
      <c r="M33" s="48"/>
      <c r="N33" s="48"/>
      <c r="O33" s="44"/>
      <c r="P33" s="36"/>
      <c r="Q33" s="10"/>
      <c r="R33" s="44"/>
      <c r="S33" s="12"/>
      <c r="T33" s="12"/>
      <c r="U33" s="10"/>
      <c r="V33" s="44"/>
      <c r="W33" s="36"/>
      <c r="X33" s="10"/>
      <c r="Y33" s="44"/>
    </row>
    <row r="34" spans="2:25">
      <c r="B34" s="45" t="s">
        <v>44</v>
      </c>
      <c r="C34" s="46" t="s">
        <v>89</v>
      </c>
      <c r="D34" s="46" t="s">
        <v>90</v>
      </c>
      <c r="E34" s="46" t="s">
        <v>91</v>
      </c>
      <c r="F34" s="46" t="s">
        <v>92</v>
      </c>
      <c r="G34" s="46" t="s">
        <v>75</v>
      </c>
      <c r="H34" s="46" t="s">
        <v>93</v>
      </c>
      <c r="I34" s="46" t="s">
        <v>94</v>
      </c>
      <c r="J34" s="46" t="s">
        <v>95</v>
      </c>
      <c r="K34" s="46" t="s">
        <v>96</v>
      </c>
      <c r="L34" s="46" t="s">
        <v>85</v>
      </c>
      <c r="M34" s="46" t="s">
        <v>97</v>
      </c>
      <c r="N34" s="46" t="s">
        <v>112</v>
      </c>
      <c r="S34" s="12"/>
    </row>
    <row r="35" spans="2:25">
      <c r="B35" s="28" t="s">
        <v>3</v>
      </c>
      <c r="C35" s="10">
        <v>6171</v>
      </c>
      <c r="D35" s="10">
        <v>6283</v>
      </c>
      <c r="E35" s="10">
        <v>10420</v>
      </c>
      <c r="F35" s="10">
        <v>5630</v>
      </c>
      <c r="G35" s="12">
        <f t="shared" ref="G35:G40" si="13">+C35+D35+E35+F35</f>
        <v>28504</v>
      </c>
      <c r="H35" s="10">
        <v>19926</v>
      </c>
      <c r="I35" s="10">
        <v>7113</v>
      </c>
      <c r="J35" s="10">
        <v>7793</v>
      </c>
      <c r="K35" s="10">
        <v>6209</v>
      </c>
      <c r="L35" s="12">
        <f t="shared" ref="L35:L40" si="14">+H35+I35+J35+K35</f>
        <v>41041</v>
      </c>
      <c r="M35" s="12">
        <v>6706</v>
      </c>
      <c r="N35" s="59">
        <v>21253</v>
      </c>
      <c r="S35" s="12"/>
    </row>
    <row r="36" spans="2:25">
      <c r="B36" s="28" t="s">
        <v>6</v>
      </c>
      <c r="C36" s="10">
        <v>3864</v>
      </c>
      <c r="D36" s="10">
        <v>14753</v>
      </c>
      <c r="E36" s="10">
        <v>5227</v>
      </c>
      <c r="F36" s="10">
        <v>1361</v>
      </c>
      <c r="G36" s="12">
        <f t="shared" si="13"/>
        <v>25205</v>
      </c>
      <c r="H36" s="10">
        <v>3452</v>
      </c>
      <c r="I36" s="10">
        <v>2883</v>
      </c>
      <c r="J36" s="10">
        <v>1388</v>
      </c>
      <c r="K36" s="10">
        <v>5787</v>
      </c>
      <c r="L36" s="12">
        <f t="shared" si="14"/>
        <v>13510</v>
      </c>
      <c r="M36" s="12">
        <v>1635</v>
      </c>
      <c r="N36" s="59">
        <v>3060</v>
      </c>
      <c r="S36" s="12"/>
    </row>
    <row r="37" spans="2:25">
      <c r="B37" s="28" t="s">
        <v>10</v>
      </c>
      <c r="C37" s="10">
        <v>670</v>
      </c>
      <c r="D37" s="10">
        <v>1632</v>
      </c>
      <c r="E37" s="10">
        <v>560</v>
      </c>
      <c r="F37" s="10">
        <v>645</v>
      </c>
      <c r="G37" s="12">
        <f t="shared" si="13"/>
        <v>3507</v>
      </c>
      <c r="H37" s="10">
        <v>2055</v>
      </c>
      <c r="I37" s="10">
        <v>535</v>
      </c>
      <c r="J37" s="10">
        <v>747</v>
      </c>
      <c r="K37" s="10">
        <v>858</v>
      </c>
      <c r="L37" s="12">
        <f t="shared" si="14"/>
        <v>4195</v>
      </c>
      <c r="M37" s="12">
        <v>458</v>
      </c>
      <c r="N37" s="59">
        <v>888</v>
      </c>
      <c r="S37" s="12"/>
    </row>
    <row r="38" spans="2:25">
      <c r="B38" s="28" t="s">
        <v>81</v>
      </c>
      <c r="C38" s="10">
        <v>1118</v>
      </c>
      <c r="D38" s="10">
        <v>1403</v>
      </c>
      <c r="E38" s="10">
        <v>1423</v>
      </c>
      <c r="F38" s="10">
        <v>1432</v>
      </c>
      <c r="G38" s="12">
        <f t="shared" si="13"/>
        <v>5376</v>
      </c>
      <c r="H38" s="10">
        <v>1382</v>
      </c>
      <c r="I38" s="10">
        <v>1436</v>
      </c>
      <c r="J38" s="10">
        <v>1337</v>
      </c>
      <c r="K38" s="10">
        <v>1656</v>
      </c>
      <c r="L38" s="12">
        <f t="shared" si="14"/>
        <v>5811</v>
      </c>
      <c r="M38" s="12">
        <v>1470</v>
      </c>
      <c r="N38" s="59">
        <v>1415</v>
      </c>
      <c r="S38" s="12"/>
    </row>
    <row r="39" spans="2:25">
      <c r="B39" s="28" t="s">
        <v>8</v>
      </c>
      <c r="C39" s="10">
        <v>-1060</v>
      </c>
      <c r="D39" s="10">
        <v>-2063</v>
      </c>
      <c r="E39" s="10">
        <v>-1306</v>
      </c>
      <c r="F39" s="10">
        <v>-1348</v>
      </c>
      <c r="G39" s="12">
        <f t="shared" si="13"/>
        <v>-5777</v>
      </c>
      <c r="H39" s="10">
        <v>-1783</v>
      </c>
      <c r="I39" s="10">
        <v>-1919</v>
      </c>
      <c r="J39" s="10">
        <v>-1367</v>
      </c>
      <c r="K39" s="10">
        <v>-1623</v>
      </c>
      <c r="L39" s="12">
        <f t="shared" si="14"/>
        <v>-6692</v>
      </c>
      <c r="M39" s="12">
        <v>-1550</v>
      </c>
      <c r="N39" s="59">
        <v>-1815</v>
      </c>
      <c r="S39" s="12"/>
    </row>
    <row r="40" spans="2:25">
      <c r="B40" s="4" t="s">
        <v>44</v>
      </c>
      <c r="C40" s="47">
        <f t="shared" ref="C40:E40" si="15">SUM(C35:C39)</f>
        <v>10763</v>
      </c>
      <c r="D40" s="47">
        <f t="shared" si="15"/>
        <v>22008</v>
      </c>
      <c r="E40" s="47">
        <f t="shared" si="15"/>
        <v>16324</v>
      </c>
      <c r="F40" s="47">
        <f t="shared" ref="F40" si="16">SUM(F35:F39)</f>
        <v>7720</v>
      </c>
      <c r="G40" s="48">
        <f t="shared" si="13"/>
        <v>56815</v>
      </c>
      <c r="H40" s="47">
        <f>SUM(H35:H39)</f>
        <v>25032</v>
      </c>
      <c r="I40" s="47">
        <f>SUM(I35:I39)</f>
        <v>10048</v>
      </c>
      <c r="J40" s="47">
        <f>SUM(J35:J39)</f>
        <v>9898</v>
      </c>
      <c r="K40" s="47">
        <f>SUM(K35:K39)</f>
        <v>12887</v>
      </c>
      <c r="L40" s="48">
        <f t="shared" si="14"/>
        <v>57865</v>
      </c>
      <c r="M40" s="48">
        <f>SUM(M35:M39)</f>
        <v>8719</v>
      </c>
      <c r="N40" s="60">
        <f>SUM(N35:N39)</f>
        <v>24801</v>
      </c>
      <c r="S40" s="12"/>
    </row>
    <row r="41" spans="2:25">
      <c r="C41" s="1"/>
      <c r="D41" s="1"/>
      <c r="E41" s="1"/>
      <c r="F41" s="1"/>
      <c r="G41" s="12"/>
      <c r="H41" s="1"/>
      <c r="I41" s="1"/>
      <c r="J41" s="1"/>
      <c r="K41" s="1"/>
      <c r="L41" s="12"/>
      <c r="M41" s="12"/>
      <c r="N41" s="12"/>
      <c r="S41" s="12"/>
    </row>
    <row r="42" spans="2:25">
      <c r="B42" s="45" t="s">
        <v>45</v>
      </c>
      <c r="C42" s="46" t="s">
        <v>89</v>
      </c>
      <c r="D42" s="46" t="s">
        <v>90</v>
      </c>
      <c r="E42" s="46" t="s">
        <v>91</v>
      </c>
      <c r="F42" s="46" t="s">
        <v>92</v>
      </c>
      <c r="G42" s="46"/>
      <c r="H42" s="46" t="s">
        <v>93</v>
      </c>
      <c r="I42" s="46" t="s">
        <v>94</v>
      </c>
      <c r="J42" s="46" t="s">
        <v>95</v>
      </c>
      <c r="K42" s="46" t="s">
        <v>96</v>
      </c>
      <c r="L42" s="46"/>
      <c r="M42" s="46" t="s">
        <v>97</v>
      </c>
      <c r="N42" s="46" t="s">
        <v>112</v>
      </c>
      <c r="S42" s="12"/>
    </row>
    <row r="43" spans="2:25">
      <c r="B43" s="28" t="s">
        <v>3</v>
      </c>
      <c r="C43" s="10">
        <v>22206</v>
      </c>
      <c r="D43" s="10">
        <v>22015</v>
      </c>
      <c r="E43" s="10">
        <v>26223</v>
      </c>
      <c r="F43" s="10">
        <v>24998</v>
      </c>
      <c r="G43" s="12"/>
      <c r="H43" s="10">
        <v>39155</v>
      </c>
      <c r="I43" s="10">
        <v>38352</v>
      </c>
      <c r="J43" s="10">
        <v>39594</v>
      </c>
      <c r="K43" s="10">
        <v>38313</v>
      </c>
      <c r="L43" s="12"/>
      <c r="M43" s="12">
        <v>37964</v>
      </c>
      <c r="N43" s="59">
        <v>51660</v>
      </c>
      <c r="S43" s="12"/>
    </row>
    <row r="44" spans="2:25">
      <c r="B44" s="28" t="s">
        <v>6</v>
      </c>
      <c r="C44" s="10">
        <v>15208</v>
      </c>
      <c r="D44" s="10">
        <v>26754</v>
      </c>
      <c r="E44" s="10">
        <v>28874</v>
      </c>
      <c r="F44" s="10">
        <v>27108</v>
      </c>
      <c r="G44" s="12"/>
      <c r="H44" s="10">
        <v>27669</v>
      </c>
      <c r="I44" s="10">
        <v>16615</v>
      </c>
      <c r="J44" s="10">
        <v>15259</v>
      </c>
      <c r="K44" s="10">
        <v>17947</v>
      </c>
      <c r="L44" s="12"/>
      <c r="M44" s="12">
        <v>16317</v>
      </c>
      <c r="N44" s="59">
        <v>15206</v>
      </c>
      <c r="S44" s="12"/>
    </row>
    <row r="45" spans="2:25">
      <c r="B45" s="28" t="s">
        <v>10</v>
      </c>
      <c r="C45" s="10">
        <v>3160</v>
      </c>
      <c r="D45" s="10">
        <v>3624</v>
      </c>
      <c r="E45" s="10">
        <v>3075</v>
      </c>
      <c r="F45" s="10">
        <v>2549</v>
      </c>
      <c r="G45" s="12"/>
      <c r="H45" s="10">
        <v>3534</v>
      </c>
      <c r="I45" s="10">
        <v>3084</v>
      </c>
      <c r="J45" s="10">
        <v>3039</v>
      </c>
      <c r="K45" s="10">
        <v>2926</v>
      </c>
      <c r="L45" s="12"/>
      <c r="M45" s="12">
        <v>2398</v>
      </c>
      <c r="N45" s="59">
        <v>2235</v>
      </c>
      <c r="S45" s="12"/>
    </row>
    <row r="46" spans="2:25">
      <c r="B46" s="28" t="s">
        <v>81</v>
      </c>
      <c r="C46" s="10">
        <v>-110</v>
      </c>
      <c r="D46" s="10">
        <v>-8</v>
      </c>
      <c r="E46" s="10">
        <v>-9</v>
      </c>
      <c r="F46" s="10">
        <v>-9</v>
      </c>
      <c r="G46" s="12"/>
      <c r="H46" s="10">
        <v>3</v>
      </c>
      <c r="I46" s="10">
        <v>-56</v>
      </c>
      <c r="J46" s="10">
        <v>14</v>
      </c>
      <c r="K46" s="10">
        <v>277</v>
      </c>
      <c r="L46" s="12"/>
      <c r="M46" s="12">
        <v>275</v>
      </c>
      <c r="N46" s="59">
        <v>261</v>
      </c>
      <c r="S46" s="12"/>
    </row>
    <row r="47" spans="2:25">
      <c r="B47" s="28" t="s">
        <v>8</v>
      </c>
      <c r="C47" s="10">
        <v>-274</v>
      </c>
      <c r="D47" s="10">
        <v>-1181</v>
      </c>
      <c r="E47" s="10">
        <v>-1252</v>
      </c>
      <c r="F47" s="10">
        <v>-1201</v>
      </c>
      <c r="G47" s="12"/>
      <c r="H47" s="10">
        <v>-1682</v>
      </c>
      <c r="I47" s="10">
        <v>-1194</v>
      </c>
      <c r="J47" s="10">
        <v>-1289</v>
      </c>
      <c r="K47" s="10">
        <v>-1331</v>
      </c>
      <c r="L47" s="12"/>
      <c r="M47" s="12">
        <v>-1367</v>
      </c>
      <c r="N47" s="59">
        <v>-1656</v>
      </c>
    </row>
    <row r="48" spans="2:25">
      <c r="B48" s="4" t="s">
        <v>45</v>
      </c>
      <c r="C48" s="47">
        <f>SUM(C43:C47)</f>
        <v>40190</v>
      </c>
      <c r="D48" s="47">
        <f>SUM(D43:D47)</f>
        <v>51204</v>
      </c>
      <c r="E48" s="47">
        <f>SUM(E43:E47)</f>
        <v>56911</v>
      </c>
      <c r="F48" s="47">
        <f>SUM(F43:F47)</f>
        <v>53445</v>
      </c>
      <c r="G48" s="48"/>
      <c r="H48" s="47">
        <f>SUM(H43:H47)</f>
        <v>68679</v>
      </c>
      <c r="I48" s="47">
        <f>SUM(I43:I47)</f>
        <v>56801</v>
      </c>
      <c r="J48" s="47">
        <f>SUM(J43:J47)</f>
        <v>56617</v>
      </c>
      <c r="K48" s="47">
        <f>SUM(K43:K47)</f>
        <v>58132</v>
      </c>
      <c r="L48" s="48"/>
      <c r="M48" s="48">
        <f>SUM(M43:M47)</f>
        <v>55587</v>
      </c>
      <c r="N48" s="60">
        <f>SUM(N43:N47)</f>
        <v>67706</v>
      </c>
    </row>
    <row r="49" spans="3:11">
      <c r="C49" s="1"/>
      <c r="H49" s="1"/>
      <c r="I49" s="1"/>
      <c r="J49" s="1"/>
      <c r="K49" s="1"/>
    </row>
    <row r="50" spans="3:11">
      <c r="C50" s="1"/>
      <c r="H50" s="1"/>
      <c r="I50" s="1"/>
      <c r="J50" s="1"/>
      <c r="K50" s="1"/>
    </row>
    <row r="51" spans="3:11">
      <c r="C51" s="12"/>
      <c r="H51" s="12"/>
      <c r="I51" s="12"/>
      <c r="J51" s="12"/>
      <c r="K51" s="12"/>
    </row>
    <row r="52" spans="3:11">
      <c r="C52" s="12"/>
      <c r="H52" s="12"/>
      <c r="I52" s="12"/>
      <c r="J52" s="12"/>
      <c r="K52" s="12"/>
    </row>
    <row r="53" spans="3:11">
      <c r="C53" s="17"/>
      <c r="H53" s="17"/>
      <c r="I53" s="17"/>
      <c r="J53" s="17"/>
      <c r="K53" s="17"/>
    </row>
    <row r="54" spans="3:11">
      <c r="C54" s="17"/>
      <c r="H54" s="17"/>
      <c r="I54" s="17"/>
      <c r="J54" s="17"/>
      <c r="K54" s="17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7"/>
  <sheetViews>
    <sheetView showGridLines="0" view="pageBreakPreview" zoomScaleNormal="100" zoomScaleSheetLayoutView="100" workbookViewId="0">
      <pane xSplit="2" topLeftCell="C1" activePane="topRight" state="frozenSplit"/>
      <selection activeCell="O28" sqref="O28"/>
      <selection pane="topRight" activeCell="N12" sqref="N12"/>
    </sheetView>
  </sheetViews>
  <sheetFormatPr defaultRowHeight="12.75" outlineLevelCol="1"/>
  <cols>
    <col min="1" max="1" width="3.5703125" style="2" customWidth="1"/>
    <col min="2" max="2" width="36.42578125" style="2" customWidth="1"/>
    <col min="3" max="7" width="0" style="2" hidden="1" customWidth="1" outlineLevel="1"/>
    <col min="8" max="8" width="9.140625" style="2" collapsed="1"/>
    <col min="9" max="11" width="10.28515625" style="2" bestFit="1" customWidth="1"/>
    <col min="12" max="12" width="9.140625" style="2"/>
    <col min="13" max="14" width="9.140625" style="2" collapsed="1"/>
    <col min="15" max="16384" width="9.140625" style="2"/>
  </cols>
  <sheetData>
    <row r="1" spans="2:19">
      <c r="D1" s="1"/>
      <c r="E1" s="1"/>
      <c r="F1" s="1"/>
    </row>
    <row r="2" spans="2:19" ht="19.5" thickBot="1">
      <c r="B2" s="73" t="s">
        <v>135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9">
      <c r="D3" s="1"/>
      <c r="E3" s="1"/>
      <c r="F3" s="1"/>
    </row>
    <row r="4" spans="2:19">
      <c r="B4" s="2" t="s">
        <v>11</v>
      </c>
      <c r="D4" s="1"/>
      <c r="E4" s="1"/>
      <c r="F4" s="1"/>
      <c r="G4" s="43" t="s">
        <v>77</v>
      </c>
      <c r="L4" s="1"/>
    </row>
    <row r="5" spans="2:19">
      <c r="B5" s="45" t="s">
        <v>12</v>
      </c>
      <c r="C5" s="46" t="s">
        <v>89</v>
      </c>
      <c r="D5" s="46" t="s">
        <v>90</v>
      </c>
      <c r="E5" s="46" t="s">
        <v>91</v>
      </c>
      <c r="F5" s="46" t="s">
        <v>92</v>
      </c>
      <c r="G5" s="46" t="s">
        <v>75</v>
      </c>
      <c r="H5" s="46" t="s">
        <v>93</v>
      </c>
      <c r="I5" s="46" t="s">
        <v>94</v>
      </c>
      <c r="J5" s="46" t="s">
        <v>95</v>
      </c>
      <c r="K5" s="46" t="s">
        <v>96</v>
      </c>
      <c r="L5" s="46" t="s">
        <v>85</v>
      </c>
      <c r="M5" s="46" t="s">
        <v>97</v>
      </c>
      <c r="N5" s="46" t="s">
        <v>112</v>
      </c>
    </row>
    <row r="6" spans="2:19">
      <c r="B6" s="2" t="s">
        <v>0</v>
      </c>
      <c r="C6" s="12">
        <v>2445</v>
      </c>
      <c r="D6" s="12">
        <v>3401</v>
      </c>
      <c r="E6" s="12">
        <v>2899</v>
      </c>
      <c r="F6" s="12">
        <v>3429</v>
      </c>
      <c r="G6" s="12">
        <f t="shared" ref="G6:G11" si="0">+C6+D6+E6+F6</f>
        <v>12174</v>
      </c>
      <c r="H6" s="12">
        <v>3023</v>
      </c>
      <c r="I6" s="12">
        <v>3535</v>
      </c>
      <c r="J6" s="12">
        <v>3289</v>
      </c>
      <c r="K6" s="12">
        <v>3687</v>
      </c>
      <c r="L6" s="12">
        <f t="shared" ref="L6:L11" si="1">+H6+I6+J6+K6</f>
        <v>13534</v>
      </c>
      <c r="M6" s="12">
        <v>3497</v>
      </c>
      <c r="N6" s="59">
        <v>4167</v>
      </c>
      <c r="S6" s="12"/>
    </row>
    <row r="7" spans="2:19">
      <c r="B7" s="19" t="s">
        <v>49</v>
      </c>
      <c r="C7" s="12">
        <v>413</v>
      </c>
      <c r="D7" s="12">
        <v>506</v>
      </c>
      <c r="E7" s="12">
        <v>518</v>
      </c>
      <c r="F7" s="12">
        <v>561</v>
      </c>
      <c r="G7" s="12">
        <f t="shared" si="0"/>
        <v>1998</v>
      </c>
      <c r="H7" s="12">
        <v>397</v>
      </c>
      <c r="I7" s="12">
        <v>519</v>
      </c>
      <c r="J7" s="12">
        <v>488</v>
      </c>
      <c r="K7" s="12">
        <v>632</v>
      </c>
      <c r="L7" s="12">
        <f t="shared" si="1"/>
        <v>2036</v>
      </c>
      <c r="M7" s="12">
        <v>607</v>
      </c>
      <c r="N7" s="59">
        <v>608</v>
      </c>
      <c r="S7" s="12"/>
    </row>
    <row r="8" spans="2:19">
      <c r="B8" s="2" t="s">
        <v>1</v>
      </c>
      <c r="C8" s="12">
        <v>1974</v>
      </c>
      <c r="D8" s="12">
        <v>2146</v>
      </c>
      <c r="E8" s="12">
        <v>2156</v>
      </c>
      <c r="F8" s="12">
        <v>2420</v>
      </c>
      <c r="G8" s="12">
        <f t="shared" si="0"/>
        <v>8696</v>
      </c>
      <c r="H8" s="12">
        <v>2344</v>
      </c>
      <c r="I8" s="12">
        <v>2567</v>
      </c>
      <c r="J8" s="12">
        <v>2326</v>
      </c>
      <c r="K8" s="12">
        <v>2643</v>
      </c>
      <c r="L8" s="12">
        <f t="shared" si="1"/>
        <v>9880</v>
      </c>
      <c r="M8" s="12">
        <v>2506</v>
      </c>
      <c r="N8" s="59">
        <v>3215</v>
      </c>
      <c r="S8" s="12"/>
    </row>
    <row r="9" spans="2:19">
      <c r="B9" s="2" t="s">
        <v>2</v>
      </c>
      <c r="C9" s="12">
        <v>293</v>
      </c>
      <c r="D9" s="12">
        <v>336</v>
      </c>
      <c r="E9" s="12">
        <v>428</v>
      </c>
      <c r="F9" s="12">
        <v>463</v>
      </c>
      <c r="G9" s="12">
        <f t="shared" si="0"/>
        <v>1520</v>
      </c>
      <c r="H9" s="12">
        <v>436</v>
      </c>
      <c r="I9" s="12">
        <v>530</v>
      </c>
      <c r="J9" s="12">
        <v>466</v>
      </c>
      <c r="K9" s="12">
        <v>575</v>
      </c>
      <c r="L9" s="12">
        <f t="shared" si="1"/>
        <v>2007</v>
      </c>
      <c r="M9" s="12">
        <v>535</v>
      </c>
      <c r="N9" s="59">
        <v>566</v>
      </c>
      <c r="S9" s="12"/>
    </row>
    <row r="10" spans="2:19">
      <c r="B10" s="2" t="s">
        <v>8</v>
      </c>
      <c r="C10" s="12">
        <v>-21</v>
      </c>
      <c r="D10" s="12">
        <v>-46</v>
      </c>
      <c r="E10" s="12">
        <v>-29</v>
      </c>
      <c r="F10" s="12">
        <v>-57</v>
      </c>
      <c r="G10" s="12">
        <f t="shared" si="0"/>
        <v>-153</v>
      </c>
      <c r="H10" s="12">
        <v>-23</v>
      </c>
      <c r="I10" s="12">
        <v>-38</v>
      </c>
      <c r="J10" s="12">
        <v>-19</v>
      </c>
      <c r="K10" s="12">
        <v>-62</v>
      </c>
      <c r="L10" s="12">
        <f t="shared" si="1"/>
        <v>-142</v>
      </c>
      <c r="M10" s="12">
        <v>-52</v>
      </c>
      <c r="N10" s="59">
        <v>-142</v>
      </c>
      <c r="S10" s="12"/>
    </row>
    <row r="11" spans="2:19">
      <c r="B11" s="4" t="s">
        <v>3</v>
      </c>
      <c r="C11" s="47">
        <f>SUM(C6:C10)</f>
        <v>5104</v>
      </c>
      <c r="D11" s="47">
        <f>SUM(D6:D10)</f>
        <v>6343</v>
      </c>
      <c r="E11" s="47">
        <f>SUM(E6:E10)</f>
        <v>5972</v>
      </c>
      <c r="F11" s="47">
        <f>SUM(F6:F10)</f>
        <v>6816</v>
      </c>
      <c r="G11" s="48">
        <f t="shared" si="0"/>
        <v>24235</v>
      </c>
      <c r="H11" s="47">
        <f>SUM(H6:H10)</f>
        <v>6177</v>
      </c>
      <c r="I11" s="47">
        <f>SUM(I6:I10)</f>
        <v>7113</v>
      </c>
      <c r="J11" s="47">
        <f>SUM(J6:J10)</f>
        <v>6550</v>
      </c>
      <c r="K11" s="47">
        <f>SUM(K6:K10)</f>
        <v>7475</v>
      </c>
      <c r="L11" s="48">
        <f t="shared" si="1"/>
        <v>27315</v>
      </c>
      <c r="M11" s="47">
        <f>SUM(M6:M10)</f>
        <v>7093</v>
      </c>
      <c r="N11" s="69">
        <f t="shared" ref="N11" si="2">SUM(N6:N10)</f>
        <v>8414</v>
      </c>
      <c r="S11" s="12"/>
    </row>
    <row r="12" spans="2:19">
      <c r="B12" s="3"/>
      <c r="C12" s="11"/>
      <c r="D12" s="11"/>
      <c r="E12" s="11"/>
      <c r="F12" s="11"/>
      <c r="G12" s="12"/>
      <c r="H12" s="11"/>
      <c r="I12" s="11"/>
      <c r="J12" s="11"/>
      <c r="K12" s="11"/>
      <c r="L12" s="12"/>
      <c r="M12" s="11"/>
      <c r="N12" s="11"/>
      <c r="S12" s="12"/>
    </row>
    <row r="13" spans="2:19">
      <c r="B13" s="2" t="s">
        <v>4</v>
      </c>
      <c r="C13" s="12">
        <v>2504</v>
      </c>
      <c r="D13" s="12">
        <v>2782</v>
      </c>
      <c r="E13" s="12">
        <v>2877</v>
      </c>
      <c r="F13" s="12">
        <v>2898</v>
      </c>
      <c r="G13" s="12">
        <f>+C13+D13+E13+F13</f>
        <v>11061</v>
      </c>
      <c r="H13" s="12">
        <v>2863</v>
      </c>
      <c r="I13" s="12">
        <v>2877</v>
      </c>
      <c r="J13" s="12">
        <v>2514</v>
      </c>
      <c r="K13" s="12">
        <v>2801</v>
      </c>
      <c r="L13" s="12">
        <f>+H13+I13+J13+K13</f>
        <v>11055</v>
      </c>
      <c r="M13" s="12">
        <v>2801</v>
      </c>
      <c r="N13" s="59">
        <v>2848</v>
      </c>
      <c r="S13" s="12"/>
    </row>
    <row r="14" spans="2:19">
      <c r="B14" s="2" t="s">
        <v>5</v>
      </c>
      <c r="C14" s="12">
        <v>203</v>
      </c>
      <c r="D14" s="12">
        <v>390</v>
      </c>
      <c r="E14" s="12">
        <v>232</v>
      </c>
      <c r="F14" s="12">
        <v>203</v>
      </c>
      <c r="G14" s="12">
        <f>+C14+D14+E14+F14</f>
        <v>1028</v>
      </c>
      <c r="H14" s="12">
        <v>105</v>
      </c>
      <c r="I14" s="12">
        <v>119</v>
      </c>
      <c r="J14" s="12">
        <v>254</v>
      </c>
      <c r="K14" s="12">
        <v>428</v>
      </c>
      <c r="L14" s="12">
        <f>+H14+I14+J14+K14</f>
        <v>906</v>
      </c>
      <c r="M14" s="12">
        <v>394</v>
      </c>
      <c r="N14" s="59">
        <v>613</v>
      </c>
      <c r="S14" s="12"/>
    </row>
    <row r="15" spans="2:19">
      <c r="B15" s="2" t="s">
        <v>8</v>
      </c>
      <c r="C15" s="12">
        <v>0</v>
      </c>
      <c r="D15" s="12">
        <v>0</v>
      </c>
      <c r="E15" s="12">
        <v>0</v>
      </c>
      <c r="F15" s="12">
        <v>0</v>
      </c>
      <c r="G15" s="12">
        <f>+C15+D15+E15+F15</f>
        <v>0</v>
      </c>
      <c r="H15" s="12">
        <v>0</v>
      </c>
      <c r="I15" s="12">
        <v>0</v>
      </c>
      <c r="J15" s="12">
        <v>0</v>
      </c>
      <c r="K15" s="12">
        <v>0</v>
      </c>
      <c r="L15" s="12">
        <f>+H15+I15+J15+K15</f>
        <v>0</v>
      </c>
      <c r="M15" s="12">
        <v>-2</v>
      </c>
      <c r="N15" s="59">
        <v>0</v>
      </c>
      <c r="S15" s="12"/>
    </row>
    <row r="16" spans="2:19">
      <c r="B16" s="4" t="s">
        <v>6</v>
      </c>
      <c r="C16" s="48">
        <f>SUM(C13:C15)</f>
        <v>2707</v>
      </c>
      <c r="D16" s="48">
        <f>SUM(D13:D15)</f>
        <v>3172</v>
      </c>
      <c r="E16" s="48">
        <f>SUM(E13:E15)</f>
        <v>3109</v>
      </c>
      <c r="F16" s="48">
        <f>SUM(F13:F15)</f>
        <v>3101</v>
      </c>
      <c r="G16" s="48">
        <f>+C16+D16+E16+F16</f>
        <v>12089</v>
      </c>
      <c r="H16" s="48">
        <f>SUM(H13:H15)</f>
        <v>2968</v>
      </c>
      <c r="I16" s="48">
        <f>SUM(I13:I15)</f>
        <v>2996</v>
      </c>
      <c r="J16" s="48">
        <f>SUM(J13:J15)</f>
        <v>2768</v>
      </c>
      <c r="K16" s="48">
        <f>SUM(K13:K15)</f>
        <v>3229</v>
      </c>
      <c r="L16" s="48">
        <f>+H16+I16+J16+K16</f>
        <v>11961</v>
      </c>
      <c r="M16" s="48">
        <f>SUM(M13:M15)</f>
        <v>3193</v>
      </c>
      <c r="N16" s="60">
        <f t="shared" ref="N16" si="3">SUM(N13:N15)</f>
        <v>3461</v>
      </c>
      <c r="S16" s="12"/>
    </row>
    <row r="17" spans="2:19">
      <c r="B17" s="3"/>
      <c r="C17" s="12"/>
      <c r="D17" s="12"/>
      <c r="E17" s="12"/>
      <c r="F17" s="12"/>
      <c r="H17" s="12"/>
      <c r="I17" s="12"/>
      <c r="J17" s="12"/>
      <c r="K17" s="12"/>
      <c r="M17" s="12"/>
      <c r="N17" s="12"/>
      <c r="S17" s="12"/>
    </row>
    <row r="18" spans="2:19">
      <c r="B18" s="4" t="s">
        <v>7</v>
      </c>
      <c r="C18" s="48">
        <v>995</v>
      </c>
      <c r="D18" s="48">
        <v>1229</v>
      </c>
      <c r="E18" s="48">
        <v>1117</v>
      </c>
      <c r="F18" s="48">
        <v>1167</v>
      </c>
      <c r="G18" s="48">
        <f>+C18+D18+E18+F18</f>
        <v>4508</v>
      </c>
      <c r="H18" s="48">
        <v>1133</v>
      </c>
      <c r="I18" s="48">
        <v>925</v>
      </c>
      <c r="J18" s="48">
        <v>830</v>
      </c>
      <c r="K18" s="48">
        <v>980</v>
      </c>
      <c r="L18" s="48">
        <f>+H18+I18+J18+K18</f>
        <v>3868</v>
      </c>
      <c r="M18" s="48">
        <v>984</v>
      </c>
      <c r="N18" s="60">
        <v>1073</v>
      </c>
      <c r="S18" s="12"/>
    </row>
    <row r="19" spans="2:19">
      <c r="S19" s="12"/>
    </row>
    <row r="20" spans="2:19">
      <c r="B20" s="45" t="s">
        <v>9</v>
      </c>
      <c r="C20" s="46" t="s">
        <v>89</v>
      </c>
      <c r="D20" s="46" t="s">
        <v>90</v>
      </c>
      <c r="E20" s="46" t="s">
        <v>91</v>
      </c>
      <c r="F20" s="46" t="s">
        <v>92</v>
      </c>
      <c r="G20" s="46" t="s">
        <v>75</v>
      </c>
      <c r="H20" s="46" t="s">
        <v>93</v>
      </c>
      <c r="I20" s="46" t="s">
        <v>94</v>
      </c>
      <c r="J20" s="46" t="s">
        <v>95</v>
      </c>
      <c r="K20" s="46" t="s">
        <v>96</v>
      </c>
      <c r="L20" s="46" t="s">
        <v>85</v>
      </c>
      <c r="M20" s="46" t="s">
        <v>97</v>
      </c>
      <c r="N20" s="46" t="s">
        <v>112</v>
      </c>
    </row>
    <row r="21" spans="2:19">
      <c r="B21" s="2" t="s">
        <v>0</v>
      </c>
      <c r="C21" s="12">
        <v>203</v>
      </c>
      <c r="D21" s="12">
        <v>268</v>
      </c>
      <c r="E21" s="12">
        <v>252</v>
      </c>
      <c r="F21" s="12">
        <v>282</v>
      </c>
      <c r="G21" s="12">
        <f>+C21+D21+E21+F21</f>
        <v>1005</v>
      </c>
      <c r="H21" s="12">
        <v>321</v>
      </c>
      <c r="I21" s="12">
        <v>361</v>
      </c>
      <c r="J21" s="12">
        <v>360</v>
      </c>
      <c r="K21" s="12">
        <v>420</v>
      </c>
      <c r="L21" s="12">
        <f>+K21+J21+I21+H21</f>
        <v>1462</v>
      </c>
      <c r="M21" s="12">
        <v>403</v>
      </c>
      <c r="N21" s="59">
        <v>456</v>
      </c>
      <c r="S21" s="12"/>
    </row>
    <row r="22" spans="2:19">
      <c r="B22" s="19" t="s">
        <v>49</v>
      </c>
      <c r="C22" s="12">
        <v>21</v>
      </c>
      <c r="D22" s="12">
        <v>26</v>
      </c>
      <c r="E22" s="12">
        <v>8</v>
      </c>
      <c r="F22" s="12">
        <v>39</v>
      </c>
      <c r="G22" s="12">
        <f>+C22+D22+E22+F22</f>
        <v>94</v>
      </c>
      <c r="H22" s="12">
        <v>-63</v>
      </c>
      <c r="I22" s="12">
        <v>-16</v>
      </c>
      <c r="J22" s="12">
        <v>34</v>
      </c>
      <c r="K22" s="12">
        <v>48</v>
      </c>
      <c r="L22" s="12">
        <f>+H22+I22+J22+K22</f>
        <v>3</v>
      </c>
      <c r="M22" s="12">
        <v>50</v>
      </c>
      <c r="N22" s="59">
        <v>57</v>
      </c>
      <c r="S22" s="12"/>
    </row>
    <row r="23" spans="2:19">
      <c r="B23" s="2" t="s">
        <v>1</v>
      </c>
      <c r="C23" s="12">
        <v>243</v>
      </c>
      <c r="D23" s="12">
        <v>260</v>
      </c>
      <c r="E23" s="12">
        <v>273</v>
      </c>
      <c r="F23" s="12">
        <v>274</v>
      </c>
      <c r="G23" s="12">
        <f>+C23+D23+E23+F23</f>
        <v>1050</v>
      </c>
      <c r="H23" s="12">
        <v>234</v>
      </c>
      <c r="I23" s="12">
        <v>257</v>
      </c>
      <c r="J23" s="12">
        <v>227</v>
      </c>
      <c r="K23" s="12">
        <v>275</v>
      </c>
      <c r="L23" s="12">
        <f>+H23+I23+J23+K23</f>
        <v>993</v>
      </c>
      <c r="M23" s="12">
        <v>227</v>
      </c>
      <c r="N23" s="59">
        <v>275</v>
      </c>
      <c r="S23" s="12"/>
    </row>
    <row r="24" spans="2:19">
      <c r="B24" s="2" t="s">
        <v>2</v>
      </c>
      <c r="C24" s="12">
        <v>-13</v>
      </c>
      <c r="D24" s="12">
        <v>25</v>
      </c>
      <c r="E24" s="12">
        <v>23</v>
      </c>
      <c r="F24" s="12">
        <v>-6</v>
      </c>
      <c r="G24" s="12">
        <f>+C24+D24+E24+F24</f>
        <v>29</v>
      </c>
      <c r="H24" s="12">
        <v>32</v>
      </c>
      <c r="I24" s="12">
        <v>33</v>
      </c>
      <c r="J24" s="12">
        <v>6</v>
      </c>
      <c r="K24" s="12">
        <v>5</v>
      </c>
      <c r="L24" s="12">
        <f>+H24+I24+J24+K24</f>
        <v>76</v>
      </c>
      <c r="M24" s="12">
        <v>27</v>
      </c>
      <c r="N24" s="59">
        <v>24</v>
      </c>
      <c r="S24" s="12"/>
    </row>
    <row r="25" spans="2:19">
      <c r="B25" s="4" t="s">
        <v>3</v>
      </c>
      <c r="C25" s="48">
        <f>SUM(C21:C24)</f>
        <v>454</v>
      </c>
      <c r="D25" s="48">
        <f>SUM(D21:D24)</f>
        <v>579</v>
      </c>
      <c r="E25" s="48">
        <f>SUM(E21:E24)</f>
        <v>556</v>
      </c>
      <c r="F25" s="48">
        <f>SUM(F21:F24)</f>
        <v>589</v>
      </c>
      <c r="G25" s="48">
        <f>+C25+D25+E25+F25</f>
        <v>2178</v>
      </c>
      <c r="H25" s="48">
        <f>SUM(H21:H24)</f>
        <v>524</v>
      </c>
      <c r="I25" s="48">
        <f>SUM(I21:I24)</f>
        <v>635</v>
      </c>
      <c r="J25" s="48">
        <f>SUM(J21:J24)</f>
        <v>627</v>
      </c>
      <c r="K25" s="48">
        <f>SUM(K21:K24)</f>
        <v>748</v>
      </c>
      <c r="L25" s="48">
        <f>+H25+I25+J25+K25</f>
        <v>2534</v>
      </c>
      <c r="M25" s="48">
        <f>SUM(M21:M24)</f>
        <v>707</v>
      </c>
      <c r="N25" s="60">
        <f t="shared" ref="N25" si="4">SUM(N21:N24)</f>
        <v>812</v>
      </c>
      <c r="S25" s="12"/>
    </row>
    <row r="26" spans="2:19">
      <c r="B26" s="3"/>
      <c r="C26" s="11"/>
      <c r="D26" s="11"/>
      <c r="E26" s="11"/>
      <c r="F26" s="11"/>
      <c r="H26" s="11"/>
      <c r="I26" s="11"/>
      <c r="J26" s="11"/>
      <c r="K26" s="11"/>
      <c r="M26" s="11"/>
      <c r="N26" s="11"/>
      <c r="S26" s="12"/>
    </row>
    <row r="27" spans="2:19">
      <c r="B27" s="2" t="s">
        <v>4</v>
      </c>
      <c r="C27" s="12">
        <v>268</v>
      </c>
      <c r="D27" s="12">
        <v>244</v>
      </c>
      <c r="E27" s="12">
        <v>232</v>
      </c>
      <c r="F27" s="12">
        <v>230</v>
      </c>
      <c r="G27" s="12">
        <f>+C27+D27+E27+F27</f>
        <v>974</v>
      </c>
      <c r="H27" s="12">
        <v>188</v>
      </c>
      <c r="I27" s="12">
        <v>200</v>
      </c>
      <c r="J27" s="12">
        <v>172</v>
      </c>
      <c r="K27" s="12">
        <v>190</v>
      </c>
      <c r="L27" s="12">
        <f>+H27+I27+J27+K27</f>
        <v>750</v>
      </c>
      <c r="M27" s="12">
        <v>175</v>
      </c>
      <c r="N27" s="59">
        <v>92</v>
      </c>
      <c r="S27" s="12"/>
    </row>
    <row r="28" spans="2:19">
      <c r="B28" s="2" t="s">
        <v>5</v>
      </c>
      <c r="C28" s="12">
        <v>5</v>
      </c>
      <c r="D28" s="12">
        <v>96</v>
      </c>
      <c r="E28" s="12">
        <v>28</v>
      </c>
      <c r="F28" s="12">
        <v>31</v>
      </c>
      <c r="G28" s="12">
        <f>+C28+D28+E28+F28</f>
        <v>160</v>
      </c>
      <c r="H28" s="12">
        <v>-54</v>
      </c>
      <c r="I28" s="12">
        <v>-63</v>
      </c>
      <c r="J28" s="12">
        <v>41</v>
      </c>
      <c r="K28" s="12">
        <v>82</v>
      </c>
      <c r="L28" s="12">
        <f>+H28+I28+J28+K28</f>
        <v>6</v>
      </c>
      <c r="M28" s="12">
        <v>41</v>
      </c>
      <c r="N28" s="59">
        <v>-481</v>
      </c>
      <c r="S28" s="12"/>
    </row>
    <row r="29" spans="2:19">
      <c r="B29" s="4" t="s">
        <v>6</v>
      </c>
      <c r="C29" s="48">
        <f>SUM(C27:C28)</f>
        <v>273</v>
      </c>
      <c r="D29" s="48">
        <f>SUM(D27:D28)</f>
        <v>340</v>
      </c>
      <c r="E29" s="48">
        <f>SUM(E27:E28)</f>
        <v>260</v>
      </c>
      <c r="F29" s="48">
        <f>SUM(F27:F28)</f>
        <v>261</v>
      </c>
      <c r="G29" s="48">
        <f>+C29+D29+E29+F29</f>
        <v>1134</v>
      </c>
      <c r="H29" s="48">
        <f>SUM(H27:H28)</f>
        <v>134</v>
      </c>
      <c r="I29" s="48">
        <f>SUM(I27:I28)</f>
        <v>137</v>
      </c>
      <c r="J29" s="48">
        <f>SUM(J27:J28)</f>
        <v>213</v>
      </c>
      <c r="K29" s="48">
        <f>SUM(K27:K28)</f>
        <v>272</v>
      </c>
      <c r="L29" s="48">
        <f>+H29+I29+J29+K29</f>
        <v>756</v>
      </c>
      <c r="M29" s="48">
        <f>SUM(M27:M28)</f>
        <v>216</v>
      </c>
      <c r="N29" s="60">
        <f t="shared" ref="N29" si="5">SUM(N27:N28)</f>
        <v>-389</v>
      </c>
      <c r="S29" s="12"/>
    </row>
    <row r="30" spans="2:19">
      <c r="B30" s="3"/>
      <c r="C30" s="11"/>
      <c r="D30" s="11"/>
      <c r="E30" s="11"/>
      <c r="F30" s="11"/>
      <c r="H30" s="11"/>
      <c r="I30" s="11"/>
      <c r="J30" s="11"/>
      <c r="K30" s="11"/>
      <c r="M30" s="11"/>
      <c r="N30" s="11"/>
      <c r="S30" s="12"/>
    </row>
    <row r="31" spans="2:19">
      <c r="B31" s="4" t="s">
        <v>7</v>
      </c>
      <c r="C31" s="48">
        <v>109</v>
      </c>
      <c r="D31" s="48">
        <v>129</v>
      </c>
      <c r="E31" s="48">
        <v>142</v>
      </c>
      <c r="F31" s="48">
        <v>119</v>
      </c>
      <c r="G31" s="48">
        <f>+C31+D31+E31+F31</f>
        <v>499</v>
      </c>
      <c r="H31" s="48">
        <v>82</v>
      </c>
      <c r="I31" s="48">
        <v>46</v>
      </c>
      <c r="J31" s="48">
        <v>44</v>
      </c>
      <c r="K31" s="48">
        <v>82</v>
      </c>
      <c r="L31" s="48">
        <f>+H31+I31+J31+K31</f>
        <v>254</v>
      </c>
      <c r="M31" s="48">
        <v>86</v>
      </c>
      <c r="N31" s="60">
        <v>98</v>
      </c>
      <c r="S31" s="12"/>
    </row>
    <row r="32" spans="2:19">
      <c r="D32" s="1"/>
      <c r="E32" s="1"/>
      <c r="F32" s="1"/>
      <c r="S32" s="12"/>
    </row>
    <row r="33" spans="2:19">
      <c r="D33" s="1"/>
      <c r="E33" s="1"/>
      <c r="F33" s="1"/>
      <c r="S33" s="12"/>
    </row>
    <row r="34" spans="2:19">
      <c r="B34" s="45" t="s">
        <v>52</v>
      </c>
      <c r="C34" s="46" t="s">
        <v>89</v>
      </c>
      <c r="D34" s="46" t="s">
        <v>90</v>
      </c>
      <c r="E34" s="46" t="s">
        <v>91</v>
      </c>
      <c r="F34" s="46" t="s">
        <v>92</v>
      </c>
      <c r="G34" s="46" t="s">
        <v>75</v>
      </c>
      <c r="H34" s="46" t="s">
        <v>93</v>
      </c>
      <c r="I34" s="46" t="s">
        <v>94</v>
      </c>
      <c r="J34" s="46" t="s">
        <v>95</v>
      </c>
      <c r="K34" s="46" t="s">
        <v>96</v>
      </c>
      <c r="L34" s="46" t="s">
        <v>85</v>
      </c>
      <c r="M34" s="46" t="s">
        <v>97</v>
      </c>
      <c r="N34" s="46" t="s">
        <v>112</v>
      </c>
    </row>
    <row r="35" spans="2:19">
      <c r="B35" s="2" t="s">
        <v>0</v>
      </c>
      <c r="C35" s="17">
        <f t="shared" ref="C35:H38" si="6">C21/C6</f>
        <v>8.3026584867075662E-2</v>
      </c>
      <c r="D35" s="17">
        <f t="shared" si="6"/>
        <v>7.8800352837400764E-2</v>
      </c>
      <c r="E35" s="17">
        <f t="shared" si="6"/>
        <v>8.6926526388409794E-2</v>
      </c>
      <c r="F35" s="17">
        <f t="shared" si="6"/>
        <v>8.223972003499562E-2</v>
      </c>
      <c r="G35" s="17">
        <f>G21/G6</f>
        <v>8.2552981764415972E-2</v>
      </c>
      <c r="H35" s="17">
        <f t="shared" si="6"/>
        <v>0.10618590803837248</v>
      </c>
      <c r="I35" s="17">
        <f t="shared" ref="I35:K38" si="7">I21/I6</f>
        <v>0.10212164073550212</v>
      </c>
      <c r="J35" s="17">
        <f t="shared" si="7"/>
        <v>0.10945576162967467</v>
      </c>
      <c r="K35" s="17">
        <f t="shared" si="7"/>
        <v>0.11391375101708706</v>
      </c>
      <c r="L35" s="17">
        <f t="shared" ref="L35:N38" si="8">L21/L6</f>
        <v>0.10802423525934683</v>
      </c>
      <c r="M35" s="17">
        <f t="shared" si="8"/>
        <v>0.11524163568773234</v>
      </c>
      <c r="N35" s="70">
        <f t="shared" si="8"/>
        <v>0.10943124550035997</v>
      </c>
      <c r="S35" s="12"/>
    </row>
    <row r="36" spans="2:19">
      <c r="B36" s="19" t="s">
        <v>49</v>
      </c>
      <c r="C36" s="17">
        <f t="shared" si="6"/>
        <v>5.0847457627118647E-2</v>
      </c>
      <c r="D36" s="17">
        <f t="shared" si="6"/>
        <v>5.1383399209486168E-2</v>
      </c>
      <c r="E36" s="17">
        <f t="shared" si="6"/>
        <v>1.5444015444015444E-2</v>
      </c>
      <c r="F36" s="17">
        <f t="shared" si="6"/>
        <v>6.9518716577540107E-2</v>
      </c>
      <c r="G36" s="17">
        <f>G22/G7</f>
        <v>4.7047047047047048E-2</v>
      </c>
      <c r="H36" s="17">
        <f t="shared" si="6"/>
        <v>-0.15869017632241814</v>
      </c>
      <c r="I36" s="17">
        <f t="shared" si="7"/>
        <v>-3.0828516377649325E-2</v>
      </c>
      <c r="J36" s="17">
        <f t="shared" si="7"/>
        <v>6.9672131147540978E-2</v>
      </c>
      <c r="K36" s="17">
        <f t="shared" si="7"/>
        <v>7.5949367088607597E-2</v>
      </c>
      <c r="L36" s="17">
        <f t="shared" si="8"/>
        <v>1.4734774066797642E-3</v>
      </c>
      <c r="M36" s="17">
        <f t="shared" si="8"/>
        <v>8.2372322899505759E-2</v>
      </c>
      <c r="N36" s="70">
        <f t="shared" si="8"/>
        <v>9.375E-2</v>
      </c>
      <c r="S36" s="12"/>
    </row>
    <row r="37" spans="2:19">
      <c r="B37" s="2" t="s">
        <v>1</v>
      </c>
      <c r="C37" s="17">
        <f t="shared" si="6"/>
        <v>0.12310030395136778</v>
      </c>
      <c r="D37" s="17">
        <f t="shared" si="6"/>
        <v>0.12115563839701771</v>
      </c>
      <c r="E37" s="17">
        <f t="shared" si="6"/>
        <v>0.12662337662337661</v>
      </c>
      <c r="F37" s="17">
        <f t="shared" si="6"/>
        <v>0.11322314049586776</v>
      </c>
      <c r="G37" s="17">
        <f>G23/G8</f>
        <v>0.12074517019319227</v>
      </c>
      <c r="H37" s="17">
        <f t="shared" si="6"/>
        <v>9.9829351535836178E-2</v>
      </c>
      <c r="I37" s="17">
        <f t="shared" si="7"/>
        <v>0.10011686793922867</v>
      </c>
      <c r="J37" s="17">
        <f t="shared" si="7"/>
        <v>9.7592433361994843E-2</v>
      </c>
      <c r="K37" s="17">
        <f t="shared" si="7"/>
        <v>0.10404842981460462</v>
      </c>
      <c r="L37" s="17">
        <f t="shared" si="8"/>
        <v>0.10050607287449392</v>
      </c>
      <c r="M37" s="17">
        <f t="shared" si="8"/>
        <v>9.0582601755786113E-2</v>
      </c>
      <c r="N37" s="70">
        <f t="shared" si="8"/>
        <v>8.553654743390357E-2</v>
      </c>
      <c r="S37" s="12"/>
    </row>
    <row r="38" spans="2:19">
      <c r="B38" s="2" t="s">
        <v>2</v>
      </c>
      <c r="C38" s="17">
        <f t="shared" si="6"/>
        <v>-4.4368600682593858E-2</v>
      </c>
      <c r="D38" s="17">
        <f t="shared" si="6"/>
        <v>7.4404761904761904E-2</v>
      </c>
      <c r="E38" s="17">
        <f t="shared" si="6"/>
        <v>5.3738317757009345E-2</v>
      </c>
      <c r="F38" s="17">
        <f t="shared" si="6"/>
        <v>-1.2958963282937365E-2</v>
      </c>
      <c r="G38" s="17">
        <f>G24/G9</f>
        <v>1.9078947368421053E-2</v>
      </c>
      <c r="H38" s="17">
        <f t="shared" si="6"/>
        <v>7.3394495412844041E-2</v>
      </c>
      <c r="I38" s="17">
        <f t="shared" si="7"/>
        <v>6.2264150943396226E-2</v>
      </c>
      <c r="J38" s="17">
        <f t="shared" si="7"/>
        <v>1.2875536480686695E-2</v>
      </c>
      <c r="K38" s="17">
        <f t="shared" si="7"/>
        <v>8.6956521739130436E-3</v>
      </c>
      <c r="L38" s="17">
        <f t="shared" si="8"/>
        <v>3.7867463876432486E-2</v>
      </c>
      <c r="M38" s="17">
        <f t="shared" si="8"/>
        <v>5.046728971962617E-2</v>
      </c>
      <c r="N38" s="70">
        <f t="shared" si="8"/>
        <v>4.2402826855123678E-2</v>
      </c>
      <c r="S38" s="12"/>
    </row>
    <row r="39" spans="2:19">
      <c r="B39" s="4" t="s">
        <v>3</v>
      </c>
      <c r="C39" s="54">
        <f t="shared" ref="C39:L39" si="9">C25/C11</f>
        <v>8.8949843260188094E-2</v>
      </c>
      <c r="D39" s="54">
        <f t="shared" si="9"/>
        <v>9.128172788901151E-2</v>
      </c>
      <c r="E39" s="54">
        <f t="shared" si="9"/>
        <v>9.3101138647019424E-2</v>
      </c>
      <c r="F39" s="54">
        <f t="shared" si="9"/>
        <v>8.6414319248826296E-2</v>
      </c>
      <c r="G39" s="54">
        <f t="shared" si="9"/>
        <v>8.9870022694450172E-2</v>
      </c>
      <c r="H39" s="54">
        <f t="shared" si="9"/>
        <v>8.4830824024607412E-2</v>
      </c>
      <c r="I39" s="54">
        <f t="shared" si="9"/>
        <v>8.9273161816392527E-2</v>
      </c>
      <c r="J39" s="54">
        <f t="shared" si="9"/>
        <v>9.5725190839694663E-2</v>
      </c>
      <c r="K39" s="54">
        <f t="shared" si="9"/>
        <v>0.10006688963210703</v>
      </c>
      <c r="L39" s="54">
        <f t="shared" si="9"/>
        <v>9.2769540545487833E-2</v>
      </c>
      <c r="M39" s="54">
        <f>M25/M11</f>
        <v>9.967573664175948E-2</v>
      </c>
      <c r="N39" s="71">
        <f t="shared" ref="N39" si="10">N25/N11</f>
        <v>9.6505823627287851E-2</v>
      </c>
      <c r="S39" s="12"/>
    </row>
    <row r="40" spans="2:19"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2:19">
      <c r="B41" s="2" t="s">
        <v>4</v>
      </c>
      <c r="C41" s="17">
        <f t="shared" ref="C41:H42" si="11">+C27/C13</f>
        <v>0.10702875399361023</v>
      </c>
      <c r="D41" s="17">
        <f t="shared" si="11"/>
        <v>8.7706685837526957E-2</v>
      </c>
      <c r="E41" s="17">
        <f t="shared" si="11"/>
        <v>8.0639555092109835E-2</v>
      </c>
      <c r="F41" s="17">
        <f t="shared" si="11"/>
        <v>7.9365079365079361E-2</v>
      </c>
      <c r="G41" s="17">
        <f>+G27/G13</f>
        <v>8.8057137690986345E-2</v>
      </c>
      <c r="H41" s="17">
        <f t="shared" si="11"/>
        <v>6.5665385958784489E-2</v>
      </c>
      <c r="I41" s="17">
        <f t="shared" ref="I41:N42" si="12">+I27/I13</f>
        <v>6.951685783802572E-2</v>
      </c>
      <c r="J41" s="17">
        <f t="shared" si="12"/>
        <v>6.8416865552903744E-2</v>
      </c>
      <c r="K41" s="17">
        <f t="shared" si="12"/>
        <v>6.7832916815423069E-2</v>
      </c>
      <c r="L41" s="17">
        <f t="shared" si="12"/>
        <v>6.7842605156037988E-2</v>
      </c>
      <c r="M41" s="17">
        <f t="shared" si="12"/>
        <v>6.2477686540521243E-2</v>
      </c>
      <c r="N41" s="70">
        <f t="shared" si="12"/>
        <v>3.2303370786516857E-2</v>
      </c>
    </row>
    <row r="42" spans="2:19">
      <c r="B42" s="2" t="s">
        <v>5</v>
      </c>
      <c r="C42" s="17">
        <f t="shared" si="11"/>
        <v>2.4630541871921183E-2</v>
      </c>
      <c r="D42" s="17">
        <f t="shared" si="11"/>
        <v>0.24615384615384617</v>
      </c>
      <c r="E42" s="17">
        <f t="shared" si="11"/>
        <v>0.1206896551724138</v>
      </c>
      <c r="F42" s="17">
        <f t="shared" si="11"/>
        <v>0.15270935960591134</v>
      </c>
      <c r="G42" s="17">
        <f>+G28/G14</f>
        <v>0.1556420233463035</v>
      </c>
      <c r="H42" s="17">
        <f t="shared" si="11"/>
        <v>-0.51428571428571423</v>
      </c>
      <c r="I42" s="17">
        <f t="shared" si="12"/>
        <v>-0.52941176470588236</v>
      </c>
      <c r="J42" s="17">
        <f t="shared" si="12"/>
        <v>0.16141732283464566</v>
      </c>
      <c r="K42" s="17">
        <f t="shared" si="12"/>
        <v>0.19158878504672897</v>
      </c>
      <c r="L42" s="17">
        <f t="shared" si="12"/>
        <v>6.6225165562913907E-3</v>
      </c>
      <c r="M42" s="17">
        <f t="shared" si="12"/>
        <v>0.10406091370558376</v>
      </c>
      <c r="N42" s="70">
        <f t="shared" si="12"/>
        <v>-0.78466557911908641</v>
      </c>
    </row>
    <row r="43" spans="2:19">
      <c r="B43" s="4" t="s">
        <v>6</v>
      </c>
      <c r="C43" s="54">
        <f t="shared" ref="C43:L43" si="13">+C29/C16</f>
        <v>0.10084964905799779</v>
      </c>
      <c r="D43" s="54">
        <f t="shared" si="13"/>
        <v>0.10718789407313997</v>
      </c>
      <c r="E43" s="54">
        <f t="shared" si="13"/>
        <v>8.3628176262463813E-2</v>
      </c>
      <c r="F43" s="54">
        <f t="shared" si="13"/>
        <v>8.4166397936149634E-2</v>
      </c>
      <c r="G43" s="54">
        <f t="shared" si="13"/>
        <v>9.3804284887087433E-2</v>
      </c>
      <c r="H43" s="54">
        <f t="shared" si="13"/>
        <v>4.5148247978436661E-2</v>
      </c>
      <c r="I43" s="54">
        <f t="shared" si="13"/>
        <v>4.5727636849132176E-2</v>
      </c>
      <c r="J43" s="54">
        <f t="shared" si="13"/>
        <v>7.6950867052023128E-2</v>
      </c>
      <c r="K43" s="54">
        <f t="shared" si="13"/>
        <v>8.4236605760297303E-2</v>
      </c>
      <c r="L43" s="54">
        <f t="shared" si="13"/>
        <v>6.320541760722348E-2</v>
      </c>
      <c r="M43" s="54">
        <f>+M29/M16</f>
        <v>6.7647979956154083E-2</v>
      </c>
      <c r="N43" s="71">
        <f t="shared" ref="N43" si="14">+N29/N16</f>
        <v>-0.11239526148511991</v>
      </c>
    </row>
    <row r="44" spans="2:19">
      <c r="B44" s="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2:19">
      <c r="B45" s="4" t="s">
        <v>7</v>
      </c>
      <c r="C45" s="54">
        <f t="shared" ref="C45:L45" si="15">+C31/C18</f>
        <v>0.10954773869346733</v>
      </c>
      <c r="D45" s="54">
        <f t="shared" si="15"/>
        <v>0.10496338486574451</v>
      </c>
      <c r="E45" s="54">
        <f t="shared" si="15"/>
        <v>0.12712623097582812</v>
      </c>
      <c r="F45" s="54">
        <f t="shared" si="15"/>
        <v>0.10197086546700942</v>
      </c>
      <c r="G45" s="54">
        <f t="shared" si="15"/>
        <v>0.11069210292812777</v>
      </c>
      <c r="H45" s="54">
        <f t="shared" si="15"/>
        <v>7.237422771403354E-2</v>
      </c>
      <c r="I45" s="54">
        <f t="shared" si="15"/>
        <v>4.9729729729729728E-2</v>
      </c>
      <c r="J45" s="54">
        <f t="shared" si="15"/>
        <v>5.3012048192771083E-2</v>
      </c>
      <c r="K45" s="54">
        <f t="shared" si="15"/>
        <v>8.3673469387755106E-2</v>
      </c>
      <c r="L45" s="54">
        <f t="shared" si="15"/>
        <v>6.5667011375387802E-2</v>
      </c>
      <c r="M45" s="54">
        <f>+M31/M18</f>
        <v>8.7398373983739841E-2</v>
      </c>
      <c r="N45" s="71">
        <f t="shared" ref="N45" si="16">+N31/N18</f>
        <v>9.1332712022367188E-2</v>
      </c>
    </row>
    <row r="46" spans="2:19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2:19">
      <c r="B48" s="45" t="s">
        <v>44</v>
      </c>
      <c r="C48" s="46" t="s">
        <v>89</v>
      </c>
      <c r="D48" s="46" t="s">
        <v>90</v>
      </c>
      <c r="E48" s="46" t="s">
        <v>91</v>
      </c>
      <c r="F48" s="46" t="s">
        <v>92</v>
      </c>
      <c r="G48" s="46" t="s">
        <v>75</v>
      </c>
      <c r="H48" s="46" t="s">
        <v>93</v>
      </c>
      <c r="I48" s="46" t="s">
        <v>94</v>
      </c>
      <c r="J48" s="46" t="s">
        <v>95</v>
      </c>
      <c r="K48" s="46" t="s">
        <v>96</v>
      </c>
      <c r="L48" s="46" t="s">
        <v>85</v>
      </c>
      <c r="M48" s="46" t="s">
        <v>97</v>
      </c>
      <c r="N48" s="46" t="s">
        <v>112</v>
      </c>
    </row>
    <row r="49" spans="2:14">
      <c r="B49" s="2" t="s">
        <v>0</v>
      </c>
      <c r="C49" s="12">
        <v>2423</v>
      </c>
      <c r="D49" s="12">
        <v>3203</v>
      </c>
      <c r="E49" s="12">
        <v>1908</v>
      </c>
      <c r="F49" s="12">
        <v>2348</v>
      </c>
      <c r="G49" s="12">
        <f t="shared" ref="G49:G54" si="17">+C49+D49+E49+F49</f>
        <v>9882</v>
      </c>
      <c r="H49" s="12">
        <v>17835</v>
      </c>
      <c r="I49" s="12">
        <v>3771</v>
      </c>
      <c r="J49" s="12">
        <v>2607</v>
      </c>
      <c r="K49" s="12">
        <v>1955</v>
      </c>
      <c r="L49" s="12">
        <f t="shared" ref="L49:L54" si="18">+H49+I49+J49+K49</f>
        <v>26168</v>
      </c>
      <c r="M49" s="12">
        <v>3925</v>
      </c>
      <c r="N49" s="59">
        <v>18280</v>
      </c>
    </row>
    <row r="50" spans="2:14">
      <c r="B50" s="19" t="s">
        <v>49</v>
      </c>
      <c r="C50" s="12">
        <v>297</v>
      </c>
      <c r="D50" s="12">
        <v>790</v>
      </c>
      <c r="E50" s="12">
        <v>500</v>
      </c>
      <c r="F50" s="12">
        <v>31</v>
      </c>
      <c r="G50" s="12">
        <f t="shared" si="17"/>
        <v>1618</v>
      </c>
      <c r="H50" s="12">
        <v>1074</v>
      </c>
      <c r="I50" s="12">
        <v>103</v>
      </c>
      <c r="J50" s="12">
        <v>902</v>
      </c>
      <c r="K50" s="12">
        <v>966</v>
      </c>
      <c r="L50" s="12">
        <f t="shared" si="18"/>
        <v>3045</v>
      </c>
      <c r="M50" s="12">
        <v>713</v>
      </c>
      <c r="N50" s="59">
        <v>292</v>
      </c>
    </row>
    <row r="51" spans="2:14">
      <c r="B51" s="2" t="s">
        <v>1</v>
      </c>
      <c r="C51" s="12">
        <v>2927</v>
      </c>
      <c r="D51" s="12">
        <v>2157</v>
      </c>
      <c r="E51" s="12">
        <v>7262</v>
      </c>
      <c r="F51" s="12">
        <v>2889</v>
      </c>
      <c r="G51" s="12">
        <f t="shared" si="17"/>
        <v>15235</v>
      </c>
      <c r="H51" s="12">
        <v>889</v>
      </c>
      <c r="I51" s="12">
        <v>2914</v>
      </c>
      <c r="J51" s="12">
        <v>3440</v>
      </c>
      <c r="K51" s="12">
        <v>2744</v>
      </c>
      <c r="L51" s="12">
        <f t="shared" si="18"/>
        <v>9987</v>
      </c>
      <c r="M51" s="12">
        <v>1883</v>
      </c>
      <c r="N51" s="59">
        <v>1987</v>
      </c>
    </row>
    <row r="52" spans="2:14">
      <c r="B52" s="2" t="s">
        <v>2</v>
      </c>
      <c r="C52" s="12">
        <v>535</v>
      </c>
      <c r="D52" s="12">
        <v>199</v>
      </c>
      <c r="E52" s="12">
        <v>718</v>
      </c>
      <c r="F52" s="12">
        <v>372</v>
      </c>
      <c r="G52" s="12">
        <f t="shared" si="17"/>
        <v>1824</v>
      </c>
      <c r="H52" s="12">
        <v>169</v>
      </c>
      <c r="I52" s="12">
        <v>325</v>
      </c>
      <c r="J52" s="12">
        <v>856</v>
      </c>
      <c r="K52" s="12">
        <v>609</v>
      </c>
      <c r="L52" s="12">
        <f t="shared" si="18"/>
        <v>1959</v>
      </c>
      <c r="M52" s="12">
        <v>245</v>
      </c>
      <c r="N52" s="59">
        <v>843</v>
      </c>
    </row>
    <row r="53" spans="2:14">
      <c r="B53" s="2" t="s">
        <v>8</v>
      </c>
      <c r="C53" s="12">
        <v>-11</v>
      </c>
      <c r="D53" s="12">
        <v>-66</v>
      </c>
      <c r="E53" s="12">
        <v>32</v>
      </c>
      <c r="F53" s="12">
        <v>-10</v>
      </c>
      <c r="G53" s="12">
        <f t="shared" si="17"/>
        <v>-55</v>
      </c>
      <c r="H53" s="12">
        <v>-41</v>
      </c>
      <c r="I53" s="12">
        <v>0</v>
      </c>
      <c r="J53" s="12">
        <v>-12</v>
      </c>
      <c r="K53" s="12">
        <v>-65</v>
      </c>
      <c r="L53" s="12">
        <f t="shared" si="18"/>
        <v>-118</v>
      </c>
      <c r="M53" s="12">
        <v>-60</v>
      </c>
      <c r="N53" s="59">
        <v>-149</v>
      </c>
    </row>
    <row r="54" spans="2:14">
      <c r="B54" s="4" t="s">
        <v>3</v>
      </c>
      <c r="C54" s="48">
        <f>SUM(C49:C53)</f>
        <v>6171</v>
      </c>
      <c r="D54" s="48">
        <f>SUM(D49:D53)</f>
        <v>6283</v>
      </c>
      <c r="E54" s="48">
        <f>SUM(E49:E53)</f>
        <v>10420</v>
      </c>
      <c r="F54" s="48">
        <f>SUM(F49:F53)</f>
        <v>5630</v>
      </c>
      <c r="G54" s="48">
        <f t="shared" si="17"/>
        <v>28504</v>
      </c>
      <c r="H54" s="48">
        <f>SUM(H49:H53)</f>
        <v>19926</v>
      </c>
      <c r="I54" s="48">
        <f>SUM(I49:I53)</f>
        <v>7113</v>
      </c>
      <c r="J54" s="48">
        <f>SUM(J49:J53)</f>
        <v>7793</v>
      </c>
      <c r="K54" s="48">
        <f>SUM(K49:K53)</f>
        <v>6209</v>
      </c>
      <c r="L54" s="48">
        <f t="shared" si="18"/>
        <v>41041</v>
      </c>
      <c r="M54" s="48">
        <f>SUM(M49:M53)</f>
        <v>6706</v>
      </c>
      <c r="N54" s="60">
        <f t="shared" ref="N54" si="19">SUM(N49:N53)</f>
        <v>21253</v>
      </c>
    </row>
    <row r="55" spans="2:14">
      <c r="B55" s="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2:14">
      <c r="B56" s="2" t="s">
        <v>4</v>
      </c>
      <c r="C56" s="12">
        <v>3843</v>
      </c>
      <c r="D56" s="12">
        <v>3434</v>
      </c>
      <c r="E56" s="12">
        <v>3695</v>
      </c>
      <c r="F56" s="12">
        <v>1092</v>
      </c>
      <c r="G56" s="12">
        <f>+C56+D56+E56+F56</f>
        <v>12064</v>
      </c>
      <c r="H56" s="12">
        <v>3450</v>
      </c>
      <c r="I56" s="12">
        <v>2765</v>
      </c>
      <c r="J56" s="12">
        <v>1434</v>
      </c>
      <c r="K56" s="12">
        <v>5810</v>
      </c>
      <c r="L56" s="12">
        <f>+H56+I56+J56+K56</f>
        <v>13459</v>
      </c>
      <c r="M56" s="12">
        <v>1375</v>
      </c>
      <c r="N56" s="59">
        <v>2781</v>
      </c>
    </row>
    <row r="57" spans="2:14">
      <c r="B57" s="2" t="s">
        <v>5</v>
      </c>
      <c r="C57" s="12">
        <v>20</v>
      </c>
      <c r="D57" s="12">
        <v>11319</v>
      </c>
      <c r="E57" s="12">
        <v>1532</v>
      </c>
      <c r="F57" s="12">
        <v>270</v>
      </c>
      <c r="G57" s="12">
        <f>+C57+D57+E57+F57</f>
        <v>13141</v>
      </c>
      <c r="H57" s="12">
        <v>2</v>
      </c>
      <c r="I57" s="12">
        <v>118</v>
      </c>
      <c r="J57" s="12">
        <v>-46</v>
      </c>
      <c r="K57" s="12">
        <v>-22</v>
      </c>
      <c r="L57" s="12">
        <f>+H57+I57+J57+K57</f>
        <v>52</v>
      </c>
      <c r="M57" s="12">
        <v>262</v>
      </c>
      <c r="N57" s="59">
        <v>279</v>
      </c>
    </row>
    <row r="58" spans="2:14">
      <c r="B58" s="2" t="s">
        <v>8</v>
      </c>
      <c r="C58" s="12">
        <v>1</v>
      </c>
      <c r="D58" s="12">
        <v>0</v>
      </c>
      <c r="E58" s="12">
        <v>0</v>
      </c>
      <c r="F58" s="12">
        <v>-1</v>
      </c>
      <c r="G58" s="12">
        <f>+C58+D58+E58+F58</f>
        <v>0</v>
      </c>
      <c r="H58" s="12">
        <v>0</v>
      </c>
      <c r="I58" s="12">
        <v>0</v>
      </c>
      <c r="J58" s="12">
        <v>0</v>
      </c>
      <c r="K58" s="12">
        <v>-1</v>
      </c>
      <c r="L58" s="12">
        <f>+H58+I58+J58+K58</f>
        <v>-1</v>
      </c>
      <c r="M58" s="12">
        <v>-2</v>
      </c>
      <c r="N58" s="59">
        <v>0</v>
      </c>
    </row>
    <row r="59" spans="2:14">
      <c r="B59" s="4" t="s">
        <v>6</v>
      </c>
      <c r="C59" s="48">
        <f>SUM(C56:C58)</f>
        <v>3864</v>
      </c>
      <c r="D59" s="48">
        <f>SUM(D56:D58)</f>
        <v>14753</v>
      </c>
      <c r="E59" s="48">
        <f>SUM(E56:E58)</f>
        <v>5227</v>
      </c>
      <c r="F59" s="48">
        <f>SUM(F56:F58)</f>
        <v>1361</v>
      </c>
      <c r="G59" s="48">
        <f>+C59+D59+E59+F59</f>
        <v>25205</v>
      </c>
      <c r="H59" s="48">
        <f>SUM(H56:H58)</f>
        <v>3452</v>
      </c>
      <c r="I59" s="48">
        <f>SUM(I56:I58)</f>
        <v>2883</v>
      </c>
      <c r="J59" s="48">
        <f>SUM(J56:J58)</f>
        <v>1388</v>
      </c>
      <c r="K59" s="48">
        <f>SUM(K56:K58)</f>
        <v>5787</v>
      </c>
      <c r="L59" s="48">
        <f>+H59+I59+J59+K59</f>
        <v>13510</v>
      </c>
      <c r="M59" s="48">
        <f>SUM(M56:M58)</f>
        <v>1635</v>
      </c>
      <c r="N59" s="60">
        <f t="shared" ref="N59" si="20">SUM(N56:N58)</f>
        <v>3060</v>
      </c>
    </row>
    <row r="60" spans="2:14">
      <c r="B60" s="3"/>
      <c r="C60" s="12"/>
      <c r="D60" s="12"/>
      <c r="E60" s="12"/>
      <c r="F60" s="12"/>
      <c r="H60" s="12"/>
      <c r="I60" s="12"/>
      <c r="J60" s="12"/>
      <c r="K60" s="12"/>
      <c r="M60" s="12"/>
      <c r="N60" s="12"/>
    </row>
    <row r="61" spans="2:14">
      <c r="B61" s="4" t="s">
        <v>7</v>
      </c>
      <c r="C61" s="48">
        <v>670</v>
      </c>
      <c r="D61" s="48">
        <v>1632</v>
      </c>
      <c r="E61" s="48">
        <v>560</v>
      </c>
      <c r="F61" s="48">
        <v>645</v>
      </c>
      <c r="G61" s="48">
        <f>+C61+D61+E61+F61</f>
        <v>3507</v>
      </c>
      <c r="H61" s="48">
        <v>2055</v>
      </c>
      <c r="I61" s="48">
        <v>535</v>
      </c>
      <c r="J61" s="48">
        <v>747</v>
      </c>
      <c r="K61" s="48">
        <v>858</v>
      </c>
      <c r="L61" s="48">
        <f>+H61+I61+J61+K61</f>
        <v>4195</v>
      </c>
      <c r="M61" s="48">
        <v>458</v>
      </c>
      <c r="N61" s="60">
        <v>888</v>
      </c>
    </row>
    <row r="62" spans="2:14">
      <c r="N62" s="56"/>
    </row>
    <row r="63" spans="2:14">
      <c r="B63" s="45" t="s">
        <v>45</v>
      </c>
      <c r="C63" s="46" t="s">
        <v>89</v>
      </c>
      <c r="D63" s="46" t="s">
        <v>90</v>
      </c>
      <c r="E63" s="46" t="s">
        <v>91</v>
      </c>
      <c r="F63" s="46" t="s">
        <v>92</v>
      </c>
      <c r="G63" s="46"/>
      <c r="H63" s="46" t="s">
        <v>93</v>
      </c>
      <c r="I63" s="46" t="s">
        <v>94</v>
      </c>
      <c r="J63" s="46" t="s">
        <v>95</v>
      </c>
      <c r="K63" s="46" t="s">
        <v>96</v>
      </c>
      <c r="L63" s="46"/>
      <c r="M63" s="46" t="s">
        <v>97</v>
      </c>
      <c r="N63" s="46" t="s">
        <v>112</v>
      </c>
    </row>
    <row r="64" spans="2:14">
      <c r="B64" s="2" t="s">
        <v>0</v>
      </c>
      <c r="C64" s="12">
        <v>11802</v>
      </c>
      <c r="D64" s="12">
        <v>11473</v>
      </c>
      <c r="E64" s="12">
        <v>10395</v>
      </c>
      <c r="F64" s="12">
        <v>9261</v>
      </c>
      <c r="H64" s="12">
        <v>24314</v>
      </c>
      <c r="I64" s="12">
        <v>24067</v>
      </c>
      <c r="J64" s="12">
        <v>23423</v>
      </c>
      <c r="K64" s="12">
        <v>21575</v>
      </c>
      <c r="M64" s="12">
        <v>22089</v>
      </c>
      <c r="N64" s="59">
        <v>36927</v>
      </c>
    </row>
    <row r="65" spans="2:14">
      <c r="B65" s="19" t="s">
        <v>49</v>
      </c>
      <c r="C65" s="12">
        <v>1385</v>
      </c>
      <c r="D65" s="12">
        <v>1682</v>
      </c>
      <c r="E65" s="12">
        <v>1647</v>
      </c>
      <c r="F65" s="12">
        <v>1114</v>
      </c>
      <c r="H65" s="12">
        <v>1809</v>
      </c>
      <c r="I65" s="12">
        <v>1395</v>
      </c>
      <c r="J65" s="12">
        <v>1824</v>
      </c>
      <c r="K65" s="12">
        <v>2185</v>
      </c>
      <c r="M65" s="12">
        <v>2267</v>
      </c>
      <c r="N65" s="59">
        <v>1987</v>
      </c>
    </row>
    <row r="66" spans="2:14">
      <c r="B66" s="2" t="s">
        <v>1</v>
      </c>
      <c r="C66" s="12">
        <v>7862</v>
      </c>
      <c r="D66" s="12">
        <v>7874</v>
      </c>
      <c r="E66" s="12">
        <v>12847</v>
      </c>
      <c r="F66" s="12">
        <v>13352</v>
      </c>
      <c r="H66" s="12">
        <v>12001</v>
      </c>
      <c r="I66" s="12">
        <v>12061</v>
      </c>
      <c r="J66" s="12">
        <v>13123</v>
      </c>
      <c r="K66" s="12">
        <v>13278</v>
      </c>
      <c r="M66" s="12">
        <v>12635</v>
      </c>
      <c r="N66" s="59">
        <v>11478</v>
      </c>
    </row>
    <row r="67" spans="2:14">
      <c r="B67" s="2" t="s">
        <v>2</v>
      </c>
      <c r="C67" s="12">
        <v>1254</v>
      </c>
      <c r="D67" s="12">
        <v>1104</v>
      </c>
      <c r="E67" s="12">
        <v>1388</v>
      </c>
      <c r="F67" s="12">
        <v>1280</v>
      </c>
      <c r="H67" s="12">
        <v>1041</v>
      </c>
      <c r="I67" s="12">
        <v>817</v>
      </c>
      <c r="J67" s="12">
        <v>1204</v>
      </c>
      <c r="K67" s="12">
        <v>1255</v>
      </c>
      <c r="M67" s="12">
        <v>960</v>
      </c>
      <c r="N67" s="59">
        <v>1264</v>
      </c>
    </row>
    <row r="68" spans="2:14">
      <c r="B68" s="2" t="s">
        <v>8</v>
      </c>
      <c r="C68" s="12">
        <v>-97</v>
      </c>
      <c r="D68" s="12">
        <v>-118</v>
      </c>
      <c r="E68" s="12">
        <v>-54</v>
      </c>
      <c r="F68" s="12">
        <v>-9</v>
      </c>
      <c r="H68" s="12">
        <v>-10</v>
      </c>
      <c r="I68" s="12">
        <v>12</v>
      </c>
      <c r="J68" s="12">
        <v>20</v>
      </c>
      <c r="K68" s="12">
        <v>20</v>
      </c>
      <c r="M68" s="12">
        <v>13</v>
      </c>
      <c r="N68" s="59">
        <v>4</v>
      </c>
    </row>
    <row r="69" spans="2:14">
      <c r="B69" s="4" t="s">
        <v>3</v>
      </c>
      <c r="C69" s="48">
        <f>SUM(C64:C68)</f>
        <v>22206</v>
      </c>
      <c r="D69" s="48">
        <f>SUM(D64:D68)</f>
        <v>22015</v>
      </c>
      <c r="E69" s="48">
        <f>SUM(E64:E68)</f>
        <v>26223</v>
      </c>
      <c r="F69" s="48">
        <f>SUM(F64:F68)</f>
        <v>24998</v>
      </c>
      <c r="G69" s="3"/>
      <c r="H69" s="48">
        <f>SUM(H64:H68)</f>
        <v>39155</v>
      </c>
      <c r="I69" s="48">
        <f>SUM(I64:I68)</f>
        <v>38352</v>
      </c>
      <c r="J69" s="48">
        <f>SUM(J64:J68)</f>
        <v>39594</v>
      </c>
      <c r="K69" s="48">
        <f>SUM(K64:K68)</f>
        <v>38313</v>
      </c>
      <c r="L69" s="3"/>
      <c r="M69" s="48">
        <f>SUM(M64:M68)</f>
        <v>37964</v>
      </c>
      <c r="N69" s="60">
        <f t="shared" ref="N69" si="21">SUM(N64:N68)</f>
        <v>51660</v>
      </c>
    </row>
    <row r="70" spans="2:14">
      <c r="B70" s="3"/>
      <c r="C70" s="55"/>
      <c r="D70" s="55"/>
      <c r="E70" s="55"/>
      <c r="F70" s="55"/>
      <c r="G70" s="3"/>
      <c r="H70" s="55"/>
      <c r="I70" s="55"/>
      <c r="J70" s="55"/>
      <c r="K70" s="55"/>
      <c r="L70" s="3"/>
      <c r="M70" s="55"/>
      <c r="N70" s="55"/>
    </row>
    <row r="71" spans="2:14">
      <c r="B71" s="2" t="s">
        <v>4</v>
      </c>
      <c r="C71" s="12">
        <v>13932</v>
      </c>
      <c r="D71" s="12">
        <v>14577</v>
      </c>
      <c r="E71" s="12">
        <v>15400</v>
      </c>
      <c r="F71" s="12">
        <v>13522</v>
      </c>
      <c r="H71" s="12">
        <v>14172</v>
      </c>
      <c r="I71" s="12">
        <v>14133</v>
      </c>
      <c r="J71" s="12">
        <v>13082</v>
      </c>
      <c r="K71" s="12">
        <v>16224</v>
      </c>
      <c r="M71" s="12">
        <v>14723</v>
      </c>
      <c r="N71" s="59">
        <v>14871</v>
      </c>
    </row>
    <row r="72" spans="2:14">
      <c r="B72" s="2" t="s">
        <v>5</v>
      </c>
      <c r="C72" s="12">
        <v>1275</v>
      </c>
      <c r="D72" s="12">
        <v>12177</v>
      </c>
      <c r="E72" s="12">
        <v>13474</v>
      </c>
      <c r="F72" s="12">
        <v>13585</v>
      </c>
      <c r="H72" s="12">
        <v>13497</v>
      </c>
      <c r="I72" s="12">
        <v>2482</v>
      </c>
      <c r="J72" s="12">
        <v>2177</v>
      </c>
      <c r="K72" s="12">
        <v>1722</v>
      </c>
      <c r="M72" s="12">
        <v>1594</v>
      </c>
      <c r="N72" s="59">
        <v>335</v>
      </c>
    </row>
    <row r="73" spans="2:14">
      <c r="B73" s="2" t="s">
        <v>8</v>
      </c>
      <c r="C73" s="12">
        <v>1</v>
      </c>
      <c r="D73" s="12">
        <v>0</v>
      </c>
      <c r="E73" s="12">
        <v>0</v>
      </c>
      <c r="F73" s="12">
        <v>1</v>
      </c>
      <c r="H73" s="12">
        <v>0</v>
      </c>
      <c r="I73" s="12">
        <v>0</v>
      </c>
      <c r="J73" s="12">
        <v>0</v>
      </c>
      <c r="K73" s="12">
        <v>1</v>
      </c>
      <c r="M73" s="12">
        <v>0</v>
      </c>
      <c r="N73" s="59">
        <v>0</v>
      </c>
    </row>
    <row r="74" spans="2:14">
      <c r="B74" s="4" t="s">
        <v>6</v>
      </c>
      <c r="C74" s="48">
        <f>SUM(C71:C73)</f>
        <v>15208</v>
      </c>
      <c r="D74" s="48">
        <f>SUM(D71:D73)</f>
        <v>26754</v>
      </c>
      <c r="E74" s="48">
        <f>SUM(E71:E73)</f>
        <v>28874</v>
      </c>
      <c r="F74" s="48">
        <f>SUM(F71:F73)</f>
        <v>27108</v>
      </c>
      <c r="G74" s="3"/>
      <c r="H74" s="48">
        <f>SUM(H71:H73)</f>
        <v>27669</v>
      </c>
      <c r="I74" s="48">
        <f>SUM(I71:I73)</f>
        <v>16615</v>
      </c>
      <c r="J74" s="48">
        <f>SUM(J71:J73)</f>
        <v>15259</v>
      </c>
      <c r="K74" s="48">
        <f>SUM(K71:K73)</f>
        <v>17947</v>
      </c>
      <c r="L74" s="3"/>
      <c r="M74" s="48">
        <f>SUM(M71:M73)</f>
        <v>16317</v>
      </c>
      <c r="N74" s="60">
        <f t="shared" ref="N74" si="22">SUM(N71:N73)</f>
        <v>15206</v>
      </c>
    </row>
    <row r="75" spans="2:14">
      <c r="B75" s="3"/>
      <c r="C75" s="12"/>
      <c r="D75" s="12"/>
      <c r="E75" s="12"/>
      <c r="F75" s="12"/>
      <c r="H75" s="12"/>
      <c r="I75" s="12"/>
      <c r="J75" s="12"/>
      <c r="K75" s="12"/>
      <c r="M75" s="12"/>
      <c r="N75" s="72"/>
    </row>
    <row r="76" spans="2:14">
      <c r="B76" s="4" t="s">
        <v>7</v>
      </c>
      <c r="C76" s="48">
        <v>3160</v>
      </c>
      <c r="D76" s="48">
        <v>3624</v>
      </c>
      <c r="E76" s="48">
        <v>3075</v>
      </c>
      <c r="F76" s="48">
        <v>2549</v>
      </c>
      <c r="G76" s="3"/>
      <c r="H76" s="48">
        <v>3534</v>
      </c>
      <c r="I76" s="48">
        <v>3084</v>
      </c>
      <c r="J76" s="48">
        <v>3039</v>
      </c>
      <c r="K76" s="48">
        <v>2926</v>
      </c>
      <c r="L76" s="3"/>
      <c r="M76" s="48">
        <v>2398</v>
      </c>
      <c r="N76" s="60">
        <v>2235</v>
      </c>
    </row>
    <row r="77" spans="2:14">
      <c r="D77" s="1"/>
      <c r="E77" s="1"/>
      <c r="F77" s="1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27"/>
  <sheetViews>
    <sheetView showGridLines="0" view="pageBreakPreview" zoomScaleNormal="100" zoomScaleSheetLayoutView="100" workbookViewId="0">
      <pane xSplit="2" topLeftCell="L1" activePane="topRight" state="frozenSplit"/>
      <selection pane="topRight" activeCell="T44" sqref="T44"/>
    </sheetView>
  </sheetViews>
  <sheetFormatPr defaultRowHeight="12.75" outlineLevelCol="1"/>
  <cols>
    <col min="1" max="1" width="4" customWidth="1"/>
    <col min="2" max="2" width="49.42578125" bestFit="1" customWidth="1"/>
    <col min="3" max="10" width="0" hidden="1" customWidth="1" outlineLevel="1"/>
    <col min="11" max="11" width="9.140625" hidden="1" customWidth="1" outlineLevel="1"/>
    <col min="12" max="12" width="9.140625" collapsed="1"/>
    <col min="13" max="16" width="9.140625" style="2"/>
    <col min="17" max="18" width="9.140625" style="31" collapsed="1"/>
  </cols>
  <sheetData>
    <row r="2" spans="2:22" s="31" customFormat="1" ht="19.5" thickBot="1">
      <c r="B2" s="73" t="s">
        <v>135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2:22" s="31" customFormat="1">
      <c r="M3" s="2"/>
      <c r="N3" s="2"/>
      <c r="O3" s="2"/>
      <c r="P3" s="2"/>
    </row>
    <row r="4" spans="2:22">
      <c r="B4" s="2" t="s">
        <v>11</v>
      </c>
      <c r="P4" s="43" t="s">
        <v>77</v>
      </c>
    </row>
    <row r="5" spans="2:22" s="2" customFormat="1">
      <c r="B5" s="45" t="s">
        <v>62</v>
      </c>
      <c r="C5" s="46" t="s">
        <v>98</v>
      </c>
      <c r="D5" s="46" t="s">
        <v>99</v>
      </c>
      <c r="E5" s="46" t="s">
        <v>100</v>
      </c>
      <c r="F5" s="46" t="s">
        <v>101</v>
      </c>
      <c r="G5" s="46" t="s">
        <v>89</v>
      </c>
      <c r="H5" s="46" t="s">
        <v>90</v>
      </c>
      <c r="I5" s="46" t="s">
        <v>91</v>
      </c>
      <c r="J5" s="46" t="s">
        <v>92</v>
      </c>
      <c r="K5" s="46" t="s">
        <v>75</v>
      </c>
      <c r="L5" s="46" t="s">
        <v>93</v>
      </c>
      <c r="M5" s="46" t="s">
        <v>94</v>
      </c>
      <c r="N5" s="46" t="s">
        <v>95</v>
      </c>
      <c r="O5" s="46" t="s">
        <v>96</v>
      </c>
      <c r="P5" s="46" t="s">
        <v>85</v>
      </c>
      <c r="Q5" s="46" t="s">
        <v>97</v>
      </c>
      <c r="R5" s="46" t="s">
        <v>112</v>
      </c>
    </row>
    <row r="7" spans="2:22">
      <c r="B7" s="58" t="s">
        <v>110</v>
      </c>
      <c r="C7" s="12">
        <v>1440</v>
      </c>
      <c r="D7" s="12">
        <v>636</v>
      </c>
      <c r="E7" s="12">
        <v>322</v>
      </c>
      <c r="F7" s="12">
        <v>1047</v>
      </c>
      <c r="G7" s="12">
        <v>1040</v>
      </c>
      <c r="H7" s="12">
        <v>1357</v>
      </c>
      <c r="I7" s="12">
        <v>1122</v>
      </c>
      <c r="J7" s="12">
        <f>+K7-G7-H7-I7</f>
        <v>1220</v>
      </c>
      <c r="K7" s="12">
        <v>4739</v>
      </c>
      <c r="L7" s="12">
        <v>868</v>
      </c>
      <c r="M7" s="12">
        <v>946</v>
      </c>
      <c r="N7" s="12">
        <v>1074</v>
      </c>
      <c r="O7" s="12">
        <f>+P7-L7-M7-N7</f>
        <v>615</v>
      </c>
      <c r="P7" s="12">
        <v>3503</v>
      </c>
      <c r="Q7" s="12">
        <v>1047</v>
      </c>
      <c r="R7" s="59">
        <v>429</v>
      </c>
    </row>
    <row r="8" spans="2:22">
      <c r="B8" t="s">
        <v>66</v>
      </c>
      <c r="C8" s="12">
        <v>-259</v>
      </c>
      <c r="D8" s="12">
        <v>-399</v>
      </c>
      <c r="E8" s="12">
        <v>905</v>
      </c>
      <c r="F8" s="12">
        <v>135</v>
      </c>
      <c r="G8" s="12">
        <v>-1162</v>
      </c>
      <c r="H8" s="12">
        <v>-1844</v>
      </c>
      <c r="I8" s="12">
        <v>-1173</v>
      </c>
      <c r="J8" s="12">
        <f>+K8-G8-H8-I8</f>
        <v>1223</v>
      </c>
      <c r="K8" s="12">
        <f>-2953-3</f>
        <v>-2956</v>
      </c>
      <c r="L8" s="12">
        <v>-2870</v>
      </c>
      <c r="M8" s="12">
        <v>697</v>
      </c>
      <c r="N8" s="12">
        <v>-498</v>
      </c>
      <c r="O8" s="12">
        <f>+P8-L8-M8-N8</f>
        <v>2246</v>
      </c>
      <c r="P8" s="12">
        <v>-425</v>
      </c>
      <c r="Q8" s="12">
        <v>-1805</v>
      </c>
      <c r="R8" s="59">
        <f>763+4</f>
        <v>767</v>
      </c>
    </row>
    <row r="9" spans="2:22" s="5" customFormat="1">
      <c r="B9" s="49" t="s">
        <v>54</v>
      </c>
      <c r="C9" s="48">
        <f t="shared" ref="C9:G9" si="0">SUM(C7:C8)</f>
        <v>1181</v>
      </c>
      <c r="D9" s="48">
        <f t="shared" si="0"/>
        <v>237</v>
      </c>
      <c r="E9" s="48">
        <f t="shared" si="0"/>
        <v>1227</v>
      </c>
      <c r="F9" s="48">
        <f t="shared" si="0"/>
        <v>1182</v>
      </c>
      <c r="G9" s="48">
        <f t="shared" si="0"/>
        <v>-122</v>
      </c>
      <c r="H9" s="48">
        <f t="shared" ref="H9:I9" si="1">SUM(H7:H8)</f>
        <v>-487</v>
      </c>
      <c r="I9" s="48">
        <f t="shared" si="1"/>
        <v>-51</v>
      </c>
      <c r="J9" s="48">
        <f t="shared" ref="J9" si="2">SUM(J7:J8)</f>
        <v>2443</v>
      </c>
      <c r="K9" s="48">
        <f t="shared" ref="K9" si="3">SUM(K7:K8)</f>
        <v>1783</v>
      </c>
      <c r="L9" s="48">
        <f t="shared" ref="L9" si="4">SUM(L7:L8)</f>
        <v>-2002</v>
      </c>
      <c r="M9" s="48">
        <v>1643</v>
      </c>
      <c r="N9" s="48">
        <f>SUM(N7:N8)</f>
        <v>576</v>
      </c>
      <c r="O9" s="48">
        <f>+P9-L9-M9-N9</f>
        <v>2861</v>
      </c>
      <c r="P9" s="48">
        <f>SUM(P7:P8)</f>
        <v>3078</v>
      </c>
      <c r="Q9" s="48">
        <f t="shared" ref="Q9:R9" si="5">SUM(Q7:Q8)</f>
        <v>-758</v>
      </c>
      <c r="R9" s="60">
        <f t="shared" si="5"/>
        <v>1196</v>
      </c>
    </row>
    <row r="10" spans="2:22"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1"/>
      <c r="R10" s="11"/>
    </row>
    <row r="11" spans="2:22">
      <c r="B11" s="1" t="s">
        <v>84</v>
      </c>
      <c r="C11" s="12">
        <v>-434</v>
      </c>
      <c r="D11" s="12">
        <v>-384</v>
      </c>
      <c r="E11" s="12">
        <v>-530</v>
      </c>
      <c r="F11" s="12">
        <v>-2039</v>
      </c>
      <c r="G11" s="12">
        <v>-584</v>
      </c>
      <c r="H11" s="12">
        <v>-692</v>
      </c>
      <c r="I11" s="12">
        <v>-597</v>
      </c>
      <c r="J11" s="12">
        <f>+K11-G11-H11-I11</f>
        <v>-1088</v>
      </c>
      <c r="K11" s="12">
        <v>-2961</v>
      </c>
      <c r="L11" s="12">
        <v>-477</v>
      </c>
      <c r="M11" s="12">
        <v>-774</v>
      </c>
      <c r="N11" s="12">
        <v>-569</v>
      </c>
      <c r="O11" s="12">
        <f>+P11-L11-M11-N11</f>
        <v>-831</v>
      </c>
      <c r="P11" s="12">
        <v>-2651</v>
      </c>
      <c r="Q11" s="12">
        <v>-227</v>
      </c>
      <c r="R11" s="59">
        <v>-425</v>
      </c>
    </row>
    <row r="12" spans="2:22">
      <c r="B12" s="1" t="s">
        <v>67</v>
      </c>
      <c r="C12" s="12">
        <v>3473</v>
      </c>
      <c r="D12" s="12">
        <v>0</v>
      </c>
      <c r="E12" s="12">
        <v>80</v>
      </c>
      <c r="F12" s="12">
        <v>-37</v>
      </c>
      <c r="G12" s="12">
        <v>0</v>
      </c>
      <c r="H12" s="12">
        <v>1227</v>
      </c>
      <c r="I12" s="12">
        <v>0</v>
      </c>
      <c r="J12" s="12">
        <f>+K12-G12-H12-I12</f>
        <v>0</v>
      </c>
      <c r="K12" s="12">
        <v>1227</v>
      </c>
      <c r="L12" s="12">
        <v>0</v>
      </c>
      <c r="M12" s="12">
        <v>0</v>
      </c>
      <c r="N12" s="12">
        <v>0</v>
      </c>
      <c r="O12" s="12">
        <f>+P12-L12-M12-N12</f>
        <v>0</v>
      </c>
      <c r="P12" s="12">
        <v>0</v>
      </c>
      <c r="Q12" s="12">
        <v>5460</v>
      </c>
      <c r="R12" s="59">
        <v>446</v>
      </c>
    </row>
    <row r="13" spans="2:22">
      <c r="B13" s="1" t="s">
        <v>68</v>
      </c>
      <c r="C13" s="12">
        <v>0</v>
      </c>
      <c r="D13" s="12">
        <v>-61</v>
      </c>
      <c r="E13" s="12">
        <v>-574</v>
      </c>
      <c r="F13" s="12">
        <v>-42</v>
      </c>
      <c r="G13" s="12">
        <v>-75</v>
      </c>
      <c r="H13" s="12">
        <v>-62</v>
      </c>
      <c r="I13" s="12">
        <v>-101</v>
      </c>
      <c r="J13" s="12">
        <f>+K13-G13-H13-I13</f>
        <v>330</v>
      </c>
      <c r="K13" s="12">
        <v>92</v>
      </c>
      <c r="L13" s="12">
        <v>-1046</v>
      </c>
      <c r="M13" s="12">
        <v>-5</v>
      </c>
      <c r="N13" s="12">
        <v>-112</v>
      </c>
      <c r="O13" s="12">
        <f>+P13-L13-M13-N13</f>
        <v>27</v>
      </c>
      <c r="P13" s="12">
        <v>-1136</v>
      </c>
      <c r="Q13" s="12">
        <v>-80</v>
      </c>
      <c r="R13" s="59">
        <v>0</v>
      </c>
    </row>
    <row r="14" spans="2:22">
      <c r="B14" s="1" t="s">
        <v>69</v>
      </c>
      <c r="C14" s="12">
        <v>453</v>
      </c>
      <c r="D14" s="12">
        <v>32</v>
      </c>
      <c r="E14" s="12">
        <v>-34</v>
      </c>
      <c r="F14" s="12">
        <v>-105</v>
      </c>
      <c r="G14" s="12">
        <v>-49</v>
      </c>
      <c r="H14" s="12">
        <v>-12</v>
      </c>
      <c r="I14" s="12">
        <v>-76</v>
      </c>
      <c r="J14" s="12">
        <f>+K14-G14-H14-I14</f>
        <v>-224</v>
      </c>
      <c r="K14" s="12">
        <f>-2003-SUM(K11:K13)</f>
        <v>-361</v>
      </c>
      <c r="L14" s="12">
        <v>-35</v>
      </c>
      <c r="M14" s="12">
        <v>-132</v>
      </c>
      <c r="N14" s="12">
        <v>-157</v>
      </c>
      <c r="O14" s="12">
        <f>+P14-L14-M14-N14</f>
        <v>-141</v>
      </c>
      <c r="P14" s="12">
        <f>-504+39</f>
        <v>-465</v>
      </c>
      <c r="Q14" s="12">
        <v>201</v>
      </c>
      <c r="R14" s="59">
        <v>-80</v>
      </c>
    </row>
    <row r="15" spans="2:22" s="5" customFormat="1">
      <c r="B15" s="49" t="s">
        <v>55</v>
      </c>
      <c r="C15" s="48">
        <f t="shared" ref="C15:L15" si="6">SUM(C11:C14)</f>
        <v>3492</v>
      </c>
      <c r="D15" s="48">
        <f t="shared" si="6"/>
        <v>-413</v>
      </c>
      <c r="E15" s="48">
        <f t="shared" si="6"/>
        <v>-1058</v>
      </c>
      <c r="F15" s="48">
        <f t="shared" si="6"/>
        <v>-2223</v>
      </c>
      <c r="G15" s="48">
        <f t="shared" si="6"/>
        <v>-708</v>
      </c>
      <c r="H15" s="48">
        <f t="shared" si="6"/>
        <v>461</v>
      </c>
      <c r="I15" s="48">
        <f t="shared" si="6"/>
        <v>-774</v>
      </c>
      <c r="J15" s="48">
        <f t="shared" si="6"/>
        <v>-982</v>
      </c>
      <c r="K15" s="48">
        <f t="shared" si="6"/>
        <v>-2003</v>
      </c>
      <c r="L15" s="48">
        <f t="shared" si="6"/>
        <v>-1558</v>
      </c>
      <c r="M15" s="48">
        <v>-911</v>
      </c>
      <c r="N15" s="48">
        <f>SUM(N11:N14)</f>
        <v>-838</v>
      </c>
      <c r="O15" s="48">
        <f>+P15-L15-M15-N15</f>
        <v>-945</v>
      </c>
      <c r="P15" s="48">
        <f>SUM(P11:P14)</f>
        <v>-4252</v>
      </c>
      <c r="Q15" s="48">
        <f>SUM(Q11:Q14)</f>
        <v>5354</v>
      </c>
      <c r="R15" s="60">
        <f>SUM(R11:R14)</f>
        <v>-59</v>
      </c>
      <c r="V15" s="57"/>
    </row>
    <row r="16" spans="2:22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Q16" s="12"/>
      <c r="R16" s="12"/>
    </row>
    <row r="17" spans="2:18">
      <c r="B17" t="s">
        <v>70</v>
      </c>
      <c r="C17" s="12">
        <v>-2793</v>
      </c>
      <c r="D17" s="12">
        <v>-198</v>
      </c>
      <c r="E17" s="12">
        <v>-52</v>
      </c>
      <c r="F17" s="12">
        <v>937</v>
      </c>
      <c r="G17" s="12">
        <v>688</v>
      </c>
      <c r="H17" s="12">
        <v>551</v>
      </c>
      <c r="I17" s="12">
        <v>1595</v>
      </c>
      <c r="J17" s="12">
        <f>+K17-G17-H17-I17</f>
        <v>-1548</v>
      </c>
      <c r="K17" s="12">
        <v>1286</v>
      </c>
      <c r="L17" s="12">
        <v>4487</v>
      </c>
      <c r="M17" s="12">
        <v>-801</v>
      </c>
      <c r="N17" s="12">
        <v>523</v>
      </c>
      <c r="O17" s="12">
        <f>+P17-L17-M17-N17</f>
        <v>-928</v>
      </c>
      <c r="P17" s="12">
        <v>3281</v>
      </c>
      <c r="Q17" s="12">
        <v>-3458</v>
      </c>
      <c r="R17" s="59">
        <v>-1872</v>
      </c>
    </row>
    <row r="18" spans="2:18">
      <c r="B18" t="s">
        <v>71</v>
      </c>
      <c r="C18" s="12">
        <v>0</v>
      </c>
      <c r="D18" s="12">
        <v>-741</v>
      </c>
      <c r="E18" s="12">
        <v>0</v>
      </c>
      <c r="F18" s="12">
        <v>-6</v>
      </c>
      <c r="G18" s="12">
        <v>0</v>
      </c>
      <c r="H18" s="12">
        <v>-1057</v>
      </c>
      <c r="I18" s="12">
        <v>0</v>
      </c>
      <c r="J18" s="12">
        <f>+K18-G18-H18-I18</f>
        <v>-2</v>
      </c>
      <c r="K18" s="12">
        <v>-1059</v>
      </c>
      <c r="L18" s="12">
        <v>0</v>
      </c>
      <c r="M18" s="12">
        <f>-1087+5</f>
        <v>-1082</v>
      </c>
      <c r="N18" s="12">
        <v>0</v>
      </c>
      <c r="O18" s="12">
        <f>+P18-L18-M18-N18</f>
        <v>0</v>
      </c>
      <c r="P18" s="12">
        <v>-1082</v>
      </c>
      <c r="Q18" s="12">
        <v>0</v>
      </c>
      <c r="R18" s="59">
        <v>-1115</v>
      </c>
    </row>
    <row r="19" spans="2:18">
      <c r="B19" t="s">
        <v>72</v>
      </c>
      <c r="C19" s="12">
        <v>-5</v>
      </c>
      <c r="D19" s="12">
        <v>-53</v>
      </c>
      <c r="E19" s="12">
        <v>25</v>
      </c>
      <c r="F19" s="12">
        <v>8</v>
      </c>
      <c r="G19" s="12">
        <v>10</v>
      </c>
      <c r="H19" s="12">
        <v>65</v>
      </c>
      <c r="I19" s="12">
        <v>-44</v>
      </c>
      <c r="J19" s="12">
        <f>+K19-G19-H19-I19</f>
        <v>3</v>
      </c>
      <c r="K19" s="12">
        <f>261-SUM(K17:K18)</f>
        <v>34</v>
      </c>
      <c r="L19" s="12">
        <v>0</v>
      </c>
      <c r="M19" s="12">
        <f>76-5</f>
        <v>71</v>
      </c>
      <c r="N19" s="12">
        <v>-22</v>
      </c>
      <c r="O19" s="12">
        <f>+P19-L19-M19-N19</f>
        <v>34</v>
      </c>
      <c r="P19" s="12">
        <v>83</v>
      </c>
      <c r="Q19" s="12">
        <v>0</v>
      </c>
      <c r="R19" s="59">
        <v>6</v>
      </c>
    </row>
    <row r="20" spans="2:18" s="5" customFormat="1">
      <c r="B20" s="49" t="s">
        <v>56</v>
      </c>
      <c r="C20" s="48">
        <f t="shared" ref="C20:E20" si="7">SUM(C17:C19)</f>
        <v>-2798</v>
      </c>
      <c r="D20" s="48">
        <f t="shared" si="7"/>
        <v>-992</v>
      </c>
      <c r="E20" s="48">
        <f t="shared" si="7"/>
        <v>-27</v>
      </c>
      <c r="F20" s="48">
        <f>SUM(F17:F19)</f>
        <v>939</v>
      </c>
      <c r="G20" s="48">
        <f>SUM(G17:G19)</f>
        <v>698</v>
      </c>
      <c r="H20" s="48">
        <f t="shared" ref="H20:I20" si="8">SUM(H17:H19)</f>
        <v>-441</v>
      </c>
      <c r="I20" s="48">
        <f t="shared" si="8"/>
        <v>1551</v>
      </c>
      <c r="J20" s="48">
        <f t="shared" ref="J20" si="9">SUM(J17:J19)</f>
        <v>-1547</v>
      </c>
      <c r="K20" s="48">
        <f t="shared" ref="K20" si="10">SUM(K17:K19)</f>
        <v>261</v>
      </c>
      <c r="L20" s="48">
        <f>SUM(L17:L19)</f>
        <v>4487</v>
      </c>
      <c r="M20" s="48">
        <v>-1812</v>
      </c>
      <c r="N20" s="48">
        <f>SUM(N17:N19)</f>
        <v>501</v>
      </c>
      <c r="O20" s="48">
        <f>+P20-L20-M20-N20</f>
        <v>-894</v>
      </c>
      <c r="P20" s="48">
        <f>SUM(P17:P19)</f>
        <v>2282</v>
      </c>
      <c r="Q20" s="48">
        <f>SUM(Q17:Q19)</f>
        <v>-3458</v>
      </c>
      <c r="R20" s="60">
        <f>SUM(R17:R19)</f>
        <v>-2981</v>
      </c>
    </row>
    <row r="21" spans="2:18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Q21" s="12"/>
      <c r="R21" s="12"/>
    </row>
    <row r="22" spans="2:18">
      <c r="B22" t="s">
        <v>57</v>
      </c>
      <c r="C22" s="12">
        <v>-138</v>
      </c>
      <c r="D22" s="12">
        <v>-104</v>
      </c>
      <c r="E22" s="12">
        <v>-243</v>
      </c>
      <c r="F22" s="12">
        <v>53</v>
      </c>
      <c r="G22" s="12">
        <v>-34</v>
      </c>
      <c r="H22" s="12">
        <v>-53</v>
      </c>
      <c r="I22" s="12">
        <v>-35</v>
      </c>
      <c r="J22" s="12">
        <f>+K22-G22-H22-I22</f>
        <v>-13</v>
      </c>
      <c r="K22" s="12">
        <v>-135</v>
      </c>
      <c r="L22" s="12">
        <v>26</v>
      </c>
      <c r="M22" s="12">
        <v>-33</v>
      </c>
      <c r="N22" s="12">
        <v>37</v>
      </c>
      <c r="O22" s="12">
        <f>+P22-L22-M22-N22</f>
        <v>-7</v>
      </c>
      <c r="P22" s="12">
        <v>23</v>
      </c>
      <c r="Q22" s="12">
        <v>9</v>
      </c>
      <c r="R22" s="59">
        <v>87</v>
      </c>
    </row>
    <row r="23" spans="2:18" s="5" customFormat="1">
      <c r="B23" s="49" t="s">
        <v>58</v>
      </c>
      <c r="C23" s="48">
        <f t="shared" ref="C23:I23" si="11">+C22+C20+C15+C9</f>
        <v>1737</v>
      </c>
      <c r="D23" s="48">
        <f t="shared" si="11"/>
        <v>-1272</v>
      </c>
      <c r="E23" s="48">
        <f t="shared" si="11"/>
        <v>-101</v>
      </c>
      <c r="F23" s="48">
        <f t="shared" si="11"/>
        <v>-49</v>
      </c>
      <c r="G23" s="48">
        <f t="shared" si="11"/>
        <v>-166</v>
      </c>
      <c r="H23" s="48">
        <f t="shared" si="11"/>
        <v>-520</v>
      </c>
      <c r="I23" s="48">
        <f t="shared" si="11"/>
        <v>691</v>
      </c>
      <c r="J23" s="48">
        <f t="shared" ref="J23" si="12">+J22+J20+J15+J9</f>
        <v>-99</v>
      </c>
      <c r="K23" s="48">
        <f>+K22+K20+K15+K9</f>
        <v>-94</v>
      </c>
      <c r="L23" s="48">
        <f>L9+L15+L22+L20</f>
        <v>953</v>
      </c>
      <c r="M23" s="48">
        <f t="shared" ref="M23:N23" si="13">M9+M15+M22+M20</f>
        <v>-1113</v>
      </c>
      <c r="N23" s="48">
        <f t="shared" si="13"/>
        <v>276</v>
      </c>
      <c r="O23" s="48">
        <f>+P23-L23-M23-N23</f>
        <v>1015</v>
      </c>
      <c r="P23" s="48">
        <f t="shared" ref="P23" si="14">P9+P15+P22+P20</f>
        <v>1131</v>
      </c>
      <c r="Q23" s="48">
        <f>Q9+Q15+Q22+Q20</f>
        <v>1147</v>
      </c>
      <c r="R23" s="60">
        <f>R9+R15+R22+R20</f>
        <v>-1757</v>
      </c>
    </row>
    <row r="24" spans="2:18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Q24" s="12"/>
      <c r="R24" s="12"/>
    </row>
    <row r="25" spans="2:18">
      <c r="B25" t="s">
        <v>59</v>
      </c>
      <c r="C25" s="12">
        <v>3198</v>
      </c>
      <c r="D25" s="12">
        <v>4935</v>
      </c>
      <c r="E25" s="12">
        <v>3663</v>
      </c>
      <c r="F25" s="12">
        <v>1357</v>
      </c>
      <c r="G25" s="12">
        <v>1308</v>
      </c>
      <c r="H25" s="12">
        <v>1142</v>
      </c>
      <c r="I25" s="12">
        <v>622</v>
      </c>
      <c r="J25" s="12">
        <v>1313</v>
      </c>
      <c r="K25" s="12">
        <v>1308</v>
      </c>
      <c r="L25" s="12">
        <f>J27</f>
        <v>1214</v>
      </c>
      <c r="M25" s="12">
        <v>2167</v>
      </c>
      <c r="N25" s="12">
        <v>1054</v>
      </c>
      <c r="O25" s="12">
        <f>+N27</f>
        <v>1330</v>
      </c>
      <c r="P25" s="12">
        <v>1214</v>
      </c>
      <c r="Q25" s="12">
        <f>P27</f>
        <v>2345</v>
      </c>
      <c r="R25" s="59">
        <f>+Q27</f>
        <v>3492</v>
      </c>
    </row>
    <row r="26" spans="2:18">
      <c r="B26" t="s">
        <v>60</v>
      </c>
      <c r="C26" s="12">
        <v>0</v>
      </c>
      <c r="D26" s="12">
        <v>0</v>
      </c>
      <c r="E26" s="12">
        <v>-2205</v>
      </c>
      <c r="F26" s="12">
        <v>0</v>
      </c>
      <c r="G26" s="12">
        <v>0</v>
      </c>
      <c r="H26" s="12">
        <v>0</v>
      </c>
      <c r="I26" s="12">
        <v>0</v>
      </c>
      <c r="J26" s="12">
        <f>+K26-G26-H26-I26</f>
        <v>0</v>
      </c>
      <c r="K26" s="12"/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59">
        <v>0</v>
      </c>
    </row>
    <row r="27" spans="2:18" s="5" customFormat="1">
      <c r="B27" s="49" t="s">
        <v>61</v>
      </c>
      <c r="C27" s="48">
        <f t="shared" ref="C27:G27" si="15">SUM(C23:C26)</f>
        <v>4935</v>
      </c>
      <c r="D27" s="48">
        <f t="shared" si="15"/>
        <v>3663</v>
      </c>
      <c r="E27" s="48">
        <f t="shared" si="15"/>
        <v>1357</v>
      </c>
      <c r="F27" s="48">
        <f t="shared" si="15"/>
        <v>1308</v>
      </c>
      <c r="G27" s="48">
        <f t="shared" si="15"/>
        <v>1142</v>
      </c>
      <c r="H27" s="48">
        <f t="shared" ref="H27:I27" si="16">SUM(H23:H26)</f>
        <v>622</v>
      </c>
      <c r="I27" s="48">
        <f t="shared" si="16"/>
        <v>1313</v>
      </c>
      <c r="J27" s="48">
        <f>SUM(J23:J26)</f>
        <v>1214</v>
      </c>
      <c r="K27" s="48">
        <f>+K23+K25</f>
        <v>1214</v>
      </c>
      <c r="L27" s="48">
        <f t="shared" ref="L27:P27" si="17">SUM(L23:L26)</f>
        <v>2167</v>
      </c>
      <c r="M27" s="48">
        <f t="shared" si="17"/>
        <v>1054</v>
      </c>
      <c r="N27" s="48">
        <f t="shared" si="17"/>
        <v>1330</v>
      </c>
      <c r="O27" s="48">
        <f t="shared" si="17"/>
        <v>2345</v>
      </c>
      <c r="P27" s="48">
        <f t="shared" si="17"/>
        <v>2345</v>
      </c>
      <c r="Q27" s="48">
        <f>SUM(Q23:Q26)</f>
        <v>3492</v>
      </c>
      <c r="R27" s="60">
        <f>SUM(R23:R26)</f>
        <v>1735</v>
      </c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75"/>
  <sheetViews>
    <sheetView showGridLines="0" view="pageBreakPreview" zoomScale="130" zoomScaleNormal="100" zoomScaleSheetLayoutView="130" workbookViewId="0">
      <selection activeCell="S19" sqref="S19"/>
    </sheetView>
  </sheetViews>
  <sheetFormatPr defaultRowHeight="12.75"/>
  <cols>
    <col min="1" max="1" width="1.85546875" style="75" customWidth="1"/>
    <col min="2" max="4" width="9.140625" style="75"/>
    <col min="5" max="5" width="3.85546875" style="75" customWidth="1"/>
    <col min="6" max="6" width="12.7109375" style="75" customWidth="1"/>
    <col min="7" max="15" width="9.140625" style="75" customWidth="1"/>
    <col min="16" max="16384" width="9.140625" style="75"/>
  </cols>
  <sheetData>
    <row r="2" spans="2:22" ht="18.75" thickBot="1">
      <c r="B2" s="74" t="s">
        <v>113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22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2:22">
      <c r="B4" s="75" t="s">
        <v>11</v>
      </c>
    </row>
    <row r="5" spans="2:22">
      <c r="B5" s="77" t="s">
        <v>114</v>
      </c>
      <c r="C5" s="78"/>
      <c r="D5" s="79"/>
      <c r="E5" s="79"/>
      <c r="F5" s="79"/>
      <c r="G5" s="79" t="s">
        <v>115</v>
      </c>
      <c r="H5" s="79" t="s">
        <v>75</v>
      </c>
      <c r="I5" s="79" t="s">
        <v>85</v>
      </c>
      <c r="J5" s="79" t="s">
        <v>116</v>
      </c>
      <c r="K5" s="79" t="s">
        <v>117</v>
      </c>
      <c r="L5" s="79" t="s">
        <v>118</v>
      </c>
      <c r="M5" s="79" t="s">
        <v>119</v>
      </c>
      <c r="N5" s="79" t="s">
        <v>120</v>
      </c>
      <c r="O5" s="79" t="s">
        <v>111</v>
      </c>
    </row>
    <row r="6" spans="2:22" s="80" customFormat="1">
      <c r="B6" s="80" t="s">
        <v>0</v>
      </c>
      <c r="C6" s="81"/>
      <c r="D6" s="82"/>
      <c r="E6" s="82"/>
      <c r="F6" s="82"/>
      <c r="G6" s="82">
        <v>8526.1304936053311</v>
      </c>
      <c r="H6" s="82">
        <v>12638.1273779603</v>
      </c>
      <c r="I6" s="82">
        <v>13702.0936546055</v>
      </c>
      <c r="J6" s="82">
        <v>3387.9739450918401</v>
      </c>
      <c r="K6" s="82">
        <v>3609.5660986264197</v>
      </c>
      <c r="L6" s="82">
        <v>3169.9888948544599</v>
      </c>
      <c r="M6" s="82">
        <v>3534.5647160327499</v>
      </c>
      <c r="N6" s="82">
        <v>3495.54037127733</v>
      </c>
      <c r="O6" s="119">
        <v>4072.7218497927101</v>
      </c>
      <c r="P6" s="83"/>
      <c r="Q6" s="84"/>
      <c r="R6" s="84"/>
      <c r="S6" s="84"/>
      <c r="T6" s="84"/>
      <c r="U6" s="75"/>
      <c r="V6" s="75"/>
    </row>
    <row r="7" spans="2:22" s="80" customFormat="1">
      <c r="B7" s="80" t="s">
        <v>49</v>
      </c>
      <c r="C7" s="81"/>
      <c r="D7" s="82"/>
      <c r="E7" s="82"/>
      <c r="F7" s="82"/>
      <c r="G7" s="82">
        <v>2045.6575071212001</v>
      </c>
      <c r="H7" s="82">
        <v>1999.0000311619499</v>
      </c>
      <c r="I7" s="82">
        <v>2036.1618193739698</v>
      </c>
      <c r="J7" s="82">
        <v>397.11685493767806</v>
      </c>
      <c r="K7" s="82">
        <v>519.04977250251693</v>
      </c>
      <c r="L7" s="82">
        <v>487.62426989434101</v>
      </c>
      <c r="M7" s="82">
        <v>632.37092203943598</v>
      </c>
      <c r="N7" s="82">
        <v>607.346262278567</v>
      </c>
      <c r="O7" s="119">
        <v>607.80071100957298</v>
      </c>
      <c r="P7" s="83"/>
      <c r="Q7" s="84"/>
      <c r="R7" s="84"/>
      <c r="S7" s="84"/>
      <c r="T7" s="84"/>
      <c r="U7" s="75"/>
      <c r="V7" s="75"/>
    </row>
    <row r="8" spans="2:22" s="80" customFormat="1">
      <c r="B8" s="80" t="s">
        <v>8</v>
      </c>
      <c r="C8" s="81"/>
      <c r="D8" s="82"/>
      <c r="E8" s="82"/>
      <c r="F8" s="82"/>
      <c r="G8" s="82">
        <v>-0.32007977303237567</v>
      </c>
      <c r="H8" s="82">
        <v>-28.820093078549917</v>
      </c>
      <c r="I8" s="82">
        <v>-2.8510796029706853</v>
      </c>
      <c r="J8" s="82">
        <v>-1.5442859249979506</v>
      </c>
      <c r="K8" s="82">
        <v>-0.34398078693664047</v>
      </c>
      <c r="L8" s="82">
        <v>0.13664594354901283</v>
      </c>
      <c r="M8" s="82">
        <v>-1.0994588345458851</v>
      </c>
      <c r="N8" s="82">
        <v>1.9369241225604128E-3</v>
      </c>
      <c r="O8" s="119">
        <v>-1.1789637804633912</v>
      </c>
      <c r="P8" s="83"/>
      <c r="Q8" s="84"/>
      <c r="R8" s="84"/>
      <c r="S8" s="84"/>
      <c r="T8" s="84"/>
      <c r="U8" s="75"/>
      <c r="V8" s="75"/>
    </row>
    <row r="9" spans="2:22" s="80" customFormat="1">
      <c r="B9" s="85" t="s">
        <v>0</v>
      </c>
      <c r="C9" s="86"/>
      <c r="D9" s="87"/>
      <c r="E9" s="87"/>
      <c r="F9" s="87"/>
      <c r="G9" s="87">
        <v>10571.467920953499</v>
      </c>
      <c r="H9" s="87">
        <v>14608.3073160437</v>
      </c>
      <c r="I9" s="87">
        <v>15735.404394376499</v>
      </c>
      <c r="J9" s="87">
        <v>3783.5465141045202</v>
      </c>
      <c r="K9" s="87">
        <v>4128.271890342</v>
      </c>
      <c r="L9" s="87">
        <v>3657.7498106923499</v>
      </c>
      <c r="M9" s="87">
        <v>4165.83617923764</v>
      </c>
      <c r="N9" s="87">
        <v>4102.8885704800196</v>
      </c>
      <c r="O9" s="120">
        <v>4679.3435970218197</v>
      </c>
      <c r="P9" s="84"/>
      <c r="Q9" s="84"/>
      <c r="R9" s="84"/>
      <c r="S9" s="84"/>
      <c r="T9" s="84"/>
      <c r="U9" s="75"/>
      <c r="V9" s="88"/>
    </row>
    <row r="10" spans="2:22" s="80" customFormat="1">
      <c r="B10" s="89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121"/>
      <c r="P10" s="84"/>
      <c r="Q10" s="84"/>
      <c r="R10" s="84"/>
      <c r="S10" s="84"/>
      <c r="T10" s="84"/>
      <c r="U10" s="75"/>
      <c r="V10" s="88"/>
    </row>
    <row r="11" spans="2:22" s="80" customFormat="1">
      <c r="B11" s="80" t="s">
        <v>4</v>
      </c>
      <c r="C11" s="81"/>
      <c r="D11" s="82"/>
      <c r="E11" s="82"/>
      <c r="F11" s="82"/>
      <c r="G11" s="82">
        <v>8454.8222609337099</v>
      </c>
      <c r="H11" s="82">
        <v>8759.9157154376808</v>
      </c>
      <c r="I11" s="82">
        <v>9670.7156041166891</v>
      </c>
      <c r="J11" s="82">
        <v>2266.7207434024899</v>
      </c>
      <c r="K11" s="82">
        <v>2509.42252759442</v>
      </c>
      <c r="L11" s="82">
        <v>2295.9331794637801</v>
      </c>
      <c r="M11" s="82">
        <v>2598.639153656</v>
      </c>
      <c r="N11" s="82">
        <v>2583.0498463406698</v>
      </c>
      <c r="O11" s="119">
        <v>2545.78746101875</v>
      </c>
      <c r="P11" s="83"/>
      <c r="Q11" s="84"/>
      <c r="R11" s="84"/>
      <c r="S11" s="84"/>
      <c r="T11" s="84"/>
      <c r="U11" s="75"/>
      <c r="V11" s="75"/>
    </row>
    <row r="12" spans="2:22" s="80" customFormat="1">
      <c r="B12" s="80" t="s">
        <v>7</v>
      </c>
      <c r="C12" s="81"/>
      <c r="D12" s="82"/>
      <c r="E12" s="82"/>
      <c r="F12" s="82"/>
      <c r="G12" s="82">
        <v>2858.4750288512</v>
      </c>
      <c r="H12" s="82">
        <v>3387.4856524014099</v>
      </c>
      <c r="I12" s="82">
        <v>3135.5107642927396</v>
      </c>
      <c r="J12" s="82">
        <v>799.02463270395594</v>
      </c>
      <c r="K12" s="82">
        <v>726.31821364039297</v>
      </c>
      <c r="L12" s="82">
        <v>724.46981027038203</v>
      </c>
      <c r="M12" s="82">
        <v>885.69810767801198</v>
      </c>
      <c r="N12" s="82">
        <v>903.725998783406</v>
      </c>
      <c r="O12" s="119">
        <v>944.64223082650699</v>
      </c>
      <c r="P12" s="83"/>
      <c r="Q12" s="84"/>
      <c r="R12" s="84"/>
      <c r="S12" s="84"/>
      <c r="T12" s="84"/>
      <c r="U12" s="75"/>
      <c r="V12" s="75"/>
    </row>
    <row r="13" spans="2:22" s="80" customFormat="1">
      <c r="B13" s="80" t="s">
        <v>8</v>
      </c>
      <c r="C13" s="81"/>
      <c r="D13" s="82"/>
      <c r="E13" s="82"/>
      <c r="F13" s="82"/>
      <c r="G13" s="82">
        <v>-128.73075003701115</v>
      </c>
      <c r="H13" s="82">
        <v>-131.4717224566898</v>
      </c>
      <c r="I13" s="82">
        <v>-171.63191117972929</v>
      </c>
      <c r="J13" s="82">
        <v>-27.121230615916033</v>
      </c>
      <c r="K13" s="82">
        <v>-28.68525309744291</v>
      </c>
      <c r="L13" s="82">
        <v>-49.657465860242269</v>
      </c>
      <c r="M13" s="82">
        <v>-66.167961606101812</v>
      </c>
      <c r="N13" s="82">
        <v>-42.599704868736012</v>
      </c>
      <c r="O13" s="119">
        <v>-42.56642223911706</v>
      </c>
      <c r="P13" s="83"/>
      <c r="Q13" s="84"/>
      <c r="R13" s="84"/>
      <c r="S13" s="84"/>
      <c r="T13" s="84"/>
      <c r="U13" s="75"/>
      <c r="V13" s="75"/>
    </row>
    <row r="14" spans="2:22" s="80" customFormat="1">
      <c r="B14" s="85" t="s">
        <v>121</v>
      </c>
      <c r="C14" s="92"/>
      <c r="D14" s="93"/>
      <c r="E14" s="93"/>
      <c r="F14" s="93"/>
      <c r="G14" s="87">
        <v>11184.566539747899</v>
      </c>
      <c r="H14" s="87">
        <v>12015.929645382401</v>
      </c>
      <c r="I14" s="87">
        <v>12634.594457229699</v>
      </c>
      <c r="J14" s="87">
        <v>3038.6241454905298</v>
      </c>
      <c r="K14" s="87">
        <v>3207.05548813737</v>
      </c>
      <c r="L14" s="87">
        <v>2970.7455238739199</v>
      </c>
      <c r="M14" s="87">
        <v>3418.1692997279101</v>
      </c>
      <c r="N14" s="87">
        <v>3444.1761402553398</v>
      </c>
      <c r="O14" s="120">
        <v>3447.86326960614</v>
      </c>
      <c r="P14" s="84"/>
      <c r="Q14" s="84"/>
      <c r="R14" s="84"/>
      <c r="S14" s="84"/>
      <c r="T14" s="84"/>
      <c r="U14" s="75"/>
      <c r="V14" s="88"/>
    </row>
    <row r="15" spans="2:22" s="80" customFormat="1">
      <c r="B15" s="89"/>
      <c r="C15" s="81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119"/>
      <c r="P15" s="84"/>
      <c r="Q15" s="84"/>
      <c r="R15" s="84"/>
      <c r="S15" s="84"/>
      <c r="T15" s="84"/>
      <c r="U15" s="75"/>
      <c r="V15" s="88"/>
    </row>
    <row r="16" spans="2:22">
      <c r="B16" s="80" t="s">
        <v>122</v>
      </c>
      <c r="C16" s="81"/>
      <c r="D16" s="82"/>
      <c r="E16" s="82"/>
      <c r="F16" s="82"/>
      <c r="G16" s="82">
        <v>450</v>
      </c>
      <c r="H16" s="82">
        <v>1891</v>
      </c>
      <c r="I16" s="82">
        <v>854</v>
      </c>
      <c r="J16" s="82">
        <v>534</v>
      </c>
      <c r="K16" s="82">
        <v>189</v>
      </c>
      <c r="L16" s="82">
        <v>171</v>
      </c>
      <c r="M16" s="82">
        <v>-40</v>
      </c>
      <c r="N16" s="82">
        <v>-27</v>
      </c>
      <c r="O16" s="119">
        <v>-20</v>
      </c>
      <c r="P16" s="94"/>
    </row>
    <row r="17" spans="2:22" s="80" customFormat="1">
      <c r="B17" s="95" t="s">
        <v>123</v>
      </c>
      <c r="C17" s="96"/>
      <c r="D17" s="97"/>
      <c r="E17" s="97"/>
      <c r="F17" s="97"/>
      <c r="G17" s="97">
        <v>22205.585783711002</v>
      </c>
      <c r="H17" s="97">
        <v>28515.474358811098</v>
      </c>
      <c r="I17" s="97">
        <v>29223.780396455299</v>
      </c>
      <c r="J17" s="97">
        <v>7356.5090440451004</v>
      </c>
      <c r="K17" s="97">
        <v>7524.6814435201104</v>
      </c>
      <c r="L17" s="97">
        <v>6799.0256116153696</v>
      </c>
      <c r="M17" s="97">
        <v>7543.5642972747501</v>
      </c>
      <c r="N17" s="97">
        <v>7519.73178092534</v>
      </c>
      <c r="O17" s="122">
        <v>8107.2258344668999</v>
      </c>
      <c r="P17" s="83"/>
      <c r="Q17" s="84"/>
      <c r="R17" s="84"/>
      <c r="S17" s="84"/>
      <c r="T17" s="84"/>
      <c r="U17" s="75"/>
      <c r="V17" s="75"/>
    </row>
    <row r="18" spans="2:22">
      <c r="B18" s="89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4"/>
    </row>
    <row r="19" spans="2:22" s="80" customFormat="1">
      <c r="B19" s="80" t="s">
        <v>11</v>
      </c>
      <c r="C19" s="81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4"/>
      <c r="Q19" s="84"/>
      <c r="R19" s="84"/>
      <c r="S19" s="84"/>
      <c r="T19" s="84"/>
      <c r="U19" s="75"/>
      <c r="V19" s="88"/>
    </row>
    <row r="20" spans="2:22">
      <c r="B20" s="77" t="s">
        <v>9</v>
      </c>
      <c r="C20" s="78"/>
      <c r="D20" s="79"/>
      <c r="E20" s="79"/>
      <c r="F20" s="79"/>
      <c r="G20" s="79" t="s">
        <v>115</v>
      </c>
      <c r="H20" s="79" t="s">
        <v>75</v>
      </c>
      <c r="I20" s="79" t="s">
        <v>85</v>
      </c>
      <c r="J20" s="79" t="s">
        <v>116</v>
      </c>
      <c r="K20" s="79" t="s">
        <v>117</v>
      </c>
      <c r="L20" s="79" t="s">
        <v>118</v>
      </c>
      <c r="M20" s="79" t="s">
        <v>119</v>
      </c>
      <c r="N20" s="79" t="s">
        <v>120</v>
      </c>
      <c r="O20" s="79" t="s">
        <v>111</v>
      </c>
    </row>
    <row r="21" spans="2:22" s="80" customFormat="1">
      <c r="B21" s="80" t="s">
        <v>0</v>
      </c>
      <c r="C21" s="81"/>
      <c r="D21" s="82"/>
      <c r="E21" s="82"/>
      <c r="F21" s="82"/>
      <c r="G21" s="82">
        <v>-149.62071309946899</v>
      </c>
      <c r="H21" s="82">
        <v>1011.84165109552</v>
      </c>
      <c r="I21" s="82">
        <v>1375.9094274085098</v>
      </c>
      <c r="J21" s="82">
        <v>328.31614754316405</v>
      </c>
      <c r="K21" s="82">
        <v>341.65666931781402</v>
      </c>
      <c r="L21" s="82">
        <v>340.439526830072</v>
      </c>
      <c r="M21" s="82">
        <v>365.49708371745999</v>
      </c>
      <c r="N21" s="82">
        <v>351.079284193756</v>
      </c>
      <c r="O21" s="119">
        <v>465.27118470751498</v>
      </c>
      <c r="P21" s="84"/>
      <c r="Q21" s="84"/>
      <c r="R21" s="84"/>
      <c r="S21" s="84"/>
      <c r="T21" s="84"/>
      <c r="U21" s="75"/>
      <c r="V21" s="75"/>
    </row>
    <row r="22" spans="2:22" s="80" customFormat="1">
      <c r="B22" s="80" t="s">
        <v>49</v>
      </c>
      <c r="C22" s="81"/>
      <c r="D22" s="82"/>
      <c r="E22" s="82"/>
      <c r="F22" s="82"/>
      <c r="G22" s="82">
        <v>187.267023484161</v>
      </c>
      <c r="H22" s="82">
        <v>86.3688306119858</v>
      </c>
      <c r="I22" s="82">
        <v>-1.60752156515931</v>
      </c>
      <c r="J22" s="82">
        <v>-63.686482673563397</v>
      </c>
      <c r="K22" s="82">
        <v>-18.732231794729103</v>
      </c>
      <c r="L22" s="82">
        <v>33.017430140036396</v>
      </c>
      <c r="M22" s="82">
        <v>47.793762763096801</v>
      </c>
      <c r="N22" s="82">
        <v>47.648945032079901</v>
      </c>
      <c r="O22" s="119">
        <v>55.481754805770102</v>
      </c>
      <c r="P22" s="84"/>
      <c r="Q22" s="84"/>
      <c r="R22" s="84"/>
      <c r="S22" s="84"/>
      <c r="T22" s="84"/>
      <c r="U22" s="75"/>
      <c r="V22" s="75"/>
    </row>
    <row r="23" spans="2:22" s="80" customFormat="1">
      <c r="B23" s="85" t="s">
        <v>0</v>
      </c>
      <c r="C23" s="86"/>
      <c r="D23" s="87"/>
      <c r="E23" s="87"/>
      <c r="F23" s="87"/>
      <c r="G23" s="87">
        <v>37.646310384682998</v>
      </c>
      <c r="H23" s="87">
        <v>1098.2104817074801</v>
      </c>
      <c r="I23" s="87">
        <v>1374.3019058433401</v>
      </c>
      <c r="J23" s="87">
        <v>264.629664869603</v>
      </c>
      <c r="K23" s="87">
        <v>322.924437523086</v>
      </c>
      <c r="L23" s="87">
        <v>373.45695697010001</v>
      </c>
      <c r="M23" s="87">
        <v>413.29084648055101</v>
      </c>
      <c r="N23" s="87">
        <v>398.72822922584004</v>
      </c>
      <c r="O23" s="120">
        <v>520.75293951327797</v>
      </c>
      <c r="P23" s="84"/>
      <c r="Q23" s="84"/>
      <c r="R23" s="84"/>
      <c r="S23" s="84"/>
      <c r="T23" s="84"/>
      <c r="U23" s="75"/>
      <c r="V23" s="88"/>
    </row>
    <row r="24" spans="2:22" s="80" customFormat="1">
      <c r="B24" s="89"/>
      <c r="C24" s="90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121"/>
      <c r="P24" s="84"/>
      <c r="Q24" s="84"/>
      <c r="R24" s="84"/>
      <c r="S24" s="84"/>
      <c r="T24" s="84"/>
      <c r="U24" s="75"/>
      <c r="V24" s="88"/>
    </row>
    <row r="25" spans="2:22" s="80" customFormat="1">
      <c r="B25" s="80" t="s">
        <v>4</v>
      </c>
      <c r="C25" s="81"/>
      <c r="D25" s="82"/>
      <c r="E25" s="82"/>
      <c r="F25" s="82"/>
      <c r="G25" s="82">
        <v>719.41108174575697</v>
      </c>
      <c r="H25" s="82">
        <v>763.05600111921399</v>
      </c>
      <c r="I25" s="82">
        <v>685.78704071073696</v>
      </c>
      <c r="J25" s="82">
        <v>172.521943281305</v>
      </c>
      <c r="K25" s="82">
        <v>187.01809806409099</v>
      </c>
      <c r="L25" s="82">
        <v>148.18013561948399</v>
      </c>
      <c r="M25" s="82">
        <v>178.06686374585701</v>
      </c>
      <c r="N25" s="82">
        <v>167.45939834664799</v>
      </c>
      <c r="O25" s="119">
        <v>59.247429904718004</v>
      </c>
      <c r="P25" s="84"/>
      <c r="Q25" s="84"/>
      <c r="R25" s="84"/>
      <c r="S25" s="84"/>
      <c r="T25" s="84"/>
      <c r="U25" s="75"/>
      <c r="V25" s="75"/>
    </row>
    <row r="26" spans="2:22" s="80" customFormat="1">
      <c r="B26" s="80" t="s">
        <v>7</v>
      </c>
      <c r="C26" s="81"/>
      <c r="D26" s="82"/>
      <c r="E26" s="82"/>
      <c r="F26" s="82"/>
      <c r="G26" s="82">
        <v>361.80456626830198</v>
      </c>
      <c r="H26" s="82">
        <v>472.81458187824302</v>
      </c>
      <c r="I26" s="82">
        <v>277.12024960504601</v>
      </c>
      <c r="J26" s="82">
        <v>71.607906666879501</v>
      </c>
      <c r="K26" s="82">
        <v>54.279109236884501</v>
      </c>
      <c r="L26" s="82">
        <v>59.680749932052997</v>
      </c>
      <c r="M26" s="82">
        <v>91.552483769228999</v>
      </c>
      <c r="N26" s="82">
        <v>95.711215366839795</v>
      </c>
      <c r="O26" s="119">
        <v>87.214691033405188</v>
      </c>
      <c r="P26" s="84"/>
      <c r="Q26" s="84"/>
      <c r="R26" s="84"/>
      <c r="S26" s="84"/>
      <c r="T26" s="84"/>
      <c r="U26" s="75"/>
      <c r="V26" s="75"/>
    </row>
    <row r="27" spans="2:22" s="80" customFormat="1">
      <c r="B27" s="85" t="s">
        <v>121</v>
      </c>
      <c r="C27" s="86"/>
      <c r="D27" s="87"/>
      <c r="E27" s="87"/>
      <c r="F27" s="87"/>
      <c r="G27" s="87">
        <v>1081.21564801406</v>
      </c>
      <c r="H27" s="87">
        <v>1235.8705829974499</v>
      </c>
      <c r="I27" s="87">
        <v>962.90729031578303</v>
      </c>
      <c r="J27" s="87">
        <v>244.129849948188</v>
      </c>
      <c r="K27" s="87">
        <v>241.29720730098299</v>
      </c>
      <c r="L27" s="87">
        <v>207.86088555152401</v>
      </c>
      <c r="M27" s="87">
        <v>269.61934751508801</v>
      </c>
      <c r="N27" s="87">
        <v>263.17061371349502</v>
      </c>
      <c r="O27" s="120">
        <v>146.46212093811701</v>
      </c>
      <c r="P27" s="84"/>
      <c r="Q27" s="84"/>
      <c r="R27" s="84"/>
      <c r="S27" s="84"/>
      <c r="T27" s="84"/>
      <c r="U27" s="75"/>
      <c r="V27" s="88"/>
    </row>
    <row r="28" spans="2:22" s="80" customFormat="1"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119"/>
      <c r="P28" s="84"/>
      <c r="Q28" s="84"/>
      <c r="R28" s="84"/>
      <c r="S28" s="84"/>
      <c r="T28" s="84"/>
      <c r="U28" s="75"/>
      <c r="V28" s="88"/>
    </row>
    <row r="29" spans="2:22">
      <c r="B29" s="80" t="s">
        <v>81</v>
      </c>
      <c r="C29" s="81"/>
      <c r="D29" s="82"/>
      <c r="E29" s="82"/>
      <c r="F29" s="82"/>
      <c r="G29" s="82">
        <v>-98.816443333921029</v>
      </c>
      <c r="H29" s="82">
        <v>-37.406470402072557</v>
      </c>
      <c r="I29" s="82">
        <v>-234.80464355247369</v>
      </c>
      <c r="J29" s="82">
        <v>-46.573712660403146</v>
      </c>
      <c r="K29" s="82">
        <v>-83.578123152384393</v>
      </c>
      <c r="L29" s="82">
        <v>-46.650822993703393</v>
      </c>
      <c r="M29" s="82">
        <v>-58.001984745982796</v>
      </c>
      <c r="N29" s="82">
        <v>2.6920827492692894</v>
      </c>
      <c r="O29" s="119">
        <v>-75.043784518101248</v>
      </c>
    </row>
    <row r="30" spans="2:22" s="80" customFormat="1">
      <c r="B30" s="95" t="s">
        <v>123</v>
      </c>
      <c r="C30" s="96"/>
      <c r="D30" s="97"/>
      <c r="E30" s="97"/>
      <c r="F30" s="97"/>
      <c r="G30" s="97">
        <v>1020.0455150648299</v>
      </c>
      <c r="H30" s="97">
        <v>2296.67459430289</v>
      </c>
      <c r="I30" s="97">
        <v>2102.4045526066598</v>
      </c>
      <c r="J30" s="97">
        <v>462.185802157382</v>
      </c>
      <c r="K30" s="97">
        <v>480.64352167167601</v>
      </c>
      <c r="L30" s="97">
        <v>534.66701952794199</v>
      </c>
      <c r="M30" s="97">
        <v>624.90820924965999</v>
      </c>
      <c r="N30" s="97">
        <v>664.59092568859296</v>
      </c>
      <c r="O30" s="122">
        <v>592.17127593330702</v>
      </c>
      <c r="P30" s="84"/>
      <c r="Q30" s="84"/>
      <c r="R30" s="84"/>
      <c r="S30" s="84"/>
      <c r="T30" s="84"/>
      <c r="U30" s="75"/>
      <c r="V30" s="75"/>
    </row>
    <row r="31" spans="2:22">
      <c r="B31" s="89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  <row r="32" spans="2:22" s="80" customFormat="1">
      <c r="B32" s="80" t="s">
        <v>11</v>
      </c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4"/>
      <c r="Q32" s="84"/>
      <c r="R32" s="84"/>
      <c r="S32" s="84"/>
      <c r="T32" s="84"/>
      <c r="U32" s="75"/>
      <c r="V32" s="88"/>
    </row>
    <row r="33" spans="2:22">
      <c r="B33" s="77" t="s">
        <v>124</v>
      </c>
      <c r="C33" s="78"/>
      <c r="D33" s="79"/>
      <c r="E33" s="79"/>
      <c r="F33" s="79"/>
      <c r="G33" s="79" t="s">
        <v>115</v>
      </c>
      <c r="H33" s="79" t="s">
        <v>75</v>
      </c>
      <c r="I33" s="79" t="s">
        <v>85</v>
      </c>
      <c r="J33" s="79" t="s">
        <v>116</v>
      </c>
      <c r="K33" s="79" t="s">
        <v>117</v>
      </c>
      <c r="L33" s="79" t="s">
        <v>118</v>
      </c>
      <c r="M33" s="79" t="s">
        <v>119</v>
      </c>
      <c r="N33" s="79" t="s">
        <v>120</v>
      </c>
      <c r="O33" s="79" t="s">
        <v>111</v>
      </c>
    </row>
    <row r="34" spans="2:22" s="80" customFormat="1">
      <c r="B34" s="80" t="s">
        <v>0</v>
      </c>
      <c r="C34" s="81"/>
      <c r="D34" s="82"/>
      <c r="E34" s="82"/>
      <c r="F34" s="82"/>
      <c r="G34" s="82">
        <v>-352.13841346520599</v>
      </c>
      <c r="H34" s="82">
        <v>783.471772135528</v>
      </c>
      <c r="I34" s="82">
        <v>1040.14935862879</v>
      </c>
      <c r="J34" s="82">
        <v>266.002207370576</v>
      </c>
      <c r="K34" s="82">
        <v>268.31204200675296</v>
      </c>
      <c r="L34" s="82">
        <v>261.02299815158</v>
      </c>
      <c r="M34" s="82">
        <v>244.81211109988499</v>
      </c>
      <c r="N34" s="82">
        <v>252.92363734077699</v>
      </c>
      <c r="O34" s="119">
        <v>364.17485623623304</v>
      </c>
      <c r="P34" s="84"/>
      <c r="Q34" s="84"/>
      <c r="R34" s="84"/>
      <c r="S34" s="84"/>
      <c r="T34" s="84"/>
      <c r="U34" s="75"/>
      <c r="V34" s="75"/>
    </row>
    <row r="35" spans="2:22" s="80" customFormat="1">
      <c r="B35" s="80" t="s">
        <v>49</v>
      </c>
      <c r="C35" s="81"/>
      <c r="D35" s="82"/>
      <c r="E35" s="82"/>
      <c r="F35" s="82"/>
      <c r="G35" s="82">
        <v>153.61648031999599</v>
      </c>
      <c r="H35" s="82">
        <v>29.5525798799098</v>
      </c>
      <c r="I35" s="82">
        <v>-50.9483318175336</v>
      </c>
      <c r="J35" s="82">
        <v>-75.528279672388393</v>
      </c>
      <c r="K35" s="82">
        <v>-31.2959325105735</v>
      </c>
      <c r="L35" s="82">
        <v>20.727941605003402</v>
      </c>
      <c r="M35" s="82">
        <v>35.1479387604249</v>
      </c>
      <c r="N35" s="82">
        <v>34.762653919494902</v>
      </c>
      <c r="O35" s="119">
        <v>41.938225704069801</v>
      </c>
      <c r="P35" s="84"/>
      <c r="Q35" s="84"/>
      <c r="R35" s="84"/>
      <c r="S35" s="84"/>
      <c r="T35" s="84"/>
      <c r="U35" s="75"/>
      <c r="V35" s="75"/>
    </row>
    <row r="36" spans="2:22" s="80" customFormat="1">
      <c r="B36" s="85" t="s">
        <v>0</v>
      </c>
      <c r="C36" s="86"/>
      <c r="D36" s="87"/>
      <c r="E36" s="87"/>
      <c r="F36" s="87"/>
      <c r="G36" s="87">
        <v>-198.52193314521898</v>
      </c>
      <c r="H36" s="87">
        <v>813.02435201540993</v>
      </c>
      <c r="I36" s="87">
        <v>989.20102681125195</v>
      </c>
      <c r="J36" s="87">
        <v>190.47392769818902</v>
      </c>
      <c r="K36" s="87">
        <v>237.01610949618097</v>
      </c>
      <c r="L36" s="87">
        <v>281.75093975657802</v>
      </c>
      <c r="M36" s="87">
        <v>279.96004986030397</v>
      </c>
      <c r="N36" s="87">
        <v>287.68629126027599</v>
      </c>
      <c r="O36" s="120">
        <v>406.11308194029698</v>
      </c>
      <c r="P36" s="84"/>
      <c r="Q36" s="84"/>
      <c r="R36" s="84"/>
      <c r="S36" s="84"/>
      <c r="T36" s="84"/>
      <c r="U36" s="75"/>
      <c r="V36" s="88"/>
    </row>
    <row r="37" spans="2:22" s="80" customFormat="1"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119"/>
      <c r="P37" s="84"/>
      <c r="Q37" s="84"/>
      <c r="R37" s="84"/>
      <c r="S37" s="84"/>
      <c r="T37" s="84"/>
      <c r="U37" s="75"/>
      <c r="V37" s="88"/>
    </row>
    <row r="38" spans="2:22" s="80" customFormat="1">
      <c r="B38" s="80" t="s">
        <v>4</v>
      </c>
      <c r="C38" s="81"/>
      <c r="D38" s="82"/>
      <c r="E38" s="82"/>
      <c r="F38" s="82"/>
      <c r="G38" s="82">
        <v>687.46690119070399</v>
      </c>
      <c r="H38" s="82">
        <v>728.40972611458494</v>
      </c>
      <c r="I38" s="82">
        <v>625.07010294337999</v>
      </c>
      <c r="J38" s="82">
        <v>160.21304109993599</v>
      </c>
      <c r="K38" s="82">
        <v>174.02148069976499</v>
      </c>
      <c r="L38" s="82">
        <v>135.38271869342299</v>
      </c>
      <c r="M38" s="82">
        <v>155.45286245025602</v>
      </c>
      <c r="N38" s="82">
        <v>152.68974486009401</v>
      </c>
      <c r="O38" s="119">
        <v>49.090676048304601</v>
      </c>
      <c r="P38" s="84"/>
      <c r="Q38" s="84"/>
      <c r="R38" s="84"/>
      <c r="S38" s="84"/>
      <c r="T38" s="84"/>
      <c r="U38" s="75"/>
      <c r="V38" s="75"/>
    </row>
    <row r="39" spans="2:22" s="80" customFormat="1">
      <c r="B39" s="80" t="s">
        <v>7</v>
      </c>
      <c r="C39" s="81"/>
      <c r="D39" s="82"/>
      <c r="E39" s="82"/>
      <c r="F39" s="82"/>
      <c r="G39" s="82">
        <v>329.60459373065999</v>
      </c>
      <c r="H39" s="82">
        <v>436.66726301710401</v>
      </c>
      <c r="I39" s="82">
        <v>232.30208622485802</v>
      </c>
      <c r="J39" s="82">
        <v>60.393430240148497</v>
      </c>
      <c r="K39" s="82">
        <v>46.0380229161253</v>
      </c>
      <c r="L39" s="82">
        <v>50.363598974229902</v>
      </c>
      <c r="M39" s="82">
        <v>75.507034094354495</v>
      </c>
      <c r="N39" s="82">
        <v>88.697763262691808</v>
      </c>
      <c r="O39" s="119">
        <v>81.394168631024186</v>
      </c>
      <c r="P39" s="84"/>
      <c r="Q39" s="84"/>
      <c r="R39" s="84"/>
      <c r="S39" s="84"/>
      <c r="T39" s="84"/>
      <c r="U39" s="75"/>
      <c r="V39" s="75"/>
    </row>
    <row r="40" spans="2:22" s="80" customFormat="1">
      <c r="B40" s="85" t="s">
        <v>121</v>
      </c>
      <c r="C40" s="86"/>
      <c r="D40" s="87"/>
      <c r="E40" s="87"/>
      <c r="F40" s="87"/>
      <c r="G40" s="87">
        <v>1017.07149492136</v>
      </c>
      <c r="H40" s="87">
        <v>1165.07698913168</v>
      </c>
      <c r="I40" s="87">
        <v>857.37218916823792</v>
      </c>
      <c r="J40" s="87">
        <v>220.60647134009</v>
      </c>
      <c r="K40" s="87">
        <v>220.05950361589601</v>
      </c>
      <c r="L40" s="87">
        <v>185.74631766764</v>
      </c>
      <c r="M40" s="87">
        <v>230.95989654461201</v>
      </c>
      <c r="N40" s="87">
        <v>241.38750812279201</v>
      </c>
      <c r="O40" s="120">
        <v>130.48484467932499</v>
      </c>
      <c r="P40" s="84"/>
      <c r="Q40" s="84"/>
      <c r="R40" s="84"/>
      <c r="S40" s="84"/>
      <c r="T40" s="84"/>
      <c r="U40" s="75"/>
      <c r="V40" s="88"/>
    </row>
    <row r="41" spans="2:22" s="80" customFormat="1"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119"/>
      <c r="P41" s="84"/>
      <c r="Q41" s="84"/>
      <c r="R41" s="84"/>
      <c r="S41" s="84"/>
      <c r="T41" s="84"/>
      <c r="U41" s="75"/>
      <c r="V41" s="88"/>
    </row>
    <row r="42" spans="2:22">
      <c r="B42" s="80" t="s">
        <v>81</v>
      </c>
      <c r="C42" s="81"/>
      <c r="D42" s="82"/>
      <c r="E42" s="82"/>
      <c r="F42" s="82"/>
      <c r="G42" s="82">
        <v>-102.46844333392505</v>
      </c>
      <c r="H42" s="82">
        <v>-41.203470402066728</v>
      </c>
      <c r="I42" s="82">
        <v>-244.72132234183445</v>
      </c>
      <c r="J42" s="82">
        <v>-48.521241134641095</v>
      </c>
      <c r="K42" s="82">
        <v>-86.113425615081752</v>
      </c>
      <c r="L42" s="82">
        <v>-48.940472770028279</v>
      </c>
      <c r="M42" s="82">
        <v>-61.146182822082395</v>
      </c>
      <c r="N42" s="82">
        <v>-5.365147102455694</v>
      </c>
      <c r="O42" s="119">
        <v>-84.100360617670646</v>
      </c>
    </row>
    <row r="43" spans="2:22" s="80" customFormat="1">
      <c r="B43" s="95" t="s">
        <v>123</v>
      </c>
      <c r="C43" s="96"/>
      <c r="D43" s="97"/>
      <c r="E43" s="97"/>
      <c r="F43" s="97"/>
      <c r="G43" s="97">
        <v>716.08111844222901</v>
      </c>
      <c r="H43" s="97">
        <v>1936.8978707450601</v>
      </c>
      <c r="I43" s="97">
        <v>1601.8518936376599</v>
      </c>
      <c r="J43" s="97">
        <v>362.55915790363099</v>
      </c>
      <c r="K43" s="97">
        <v>370.96218749698801</v>
      </c>
      <c r="L43" s="97">
        <v>418.556784654208</v>
      </c>
      <c r="M43" s="97">
        <v>449.773763582838</v>
      </c>
      <c r="N43" s="97">
        <v>523.708652280602</v>
      </c>
      <c r="O43" s="122">
        <v>452.49756600196099</v>
      </c>
      <c r="P43" s="84"/>
      <c r="Q43" s="84"/>
      <c r="R43" s="84"/>
      <c r="S43" s="84"/>
      <c r="T43" s="84"/>
      <c r="U43" s="75"/>
      <c r="V43" s="75"/>
    </row>
    <row r="44" spans="2:22">
      <c r="B44" s="89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</row>
    <row r="45" spans="2:22" s="80" customFormat="1">
      <c r="B45" s="80" t="s">
        <v>11</v>
      </c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4"/>
      <c r="Q45" s="84"/>
      <c r="R45" s="84"/>
      <c r="S45" s="84"/>
      <c r="T45" s="84"/>
      <c r="U45" s="75"/>
      <c r="V45" s="88"/>
    </row>
    <row r="46" spans="2:22">
      <c r="B46" s="77" t="s">
        <v>44</v>
      </c>
      <c r="C46" s="78"/>
      <c r="D46" s="79"/>
      <c r="E46" s="79"/>
      <c r="F46" s="79"/>
      <c r="G46" s="79" t="s">
        <v>115</v>
      </c>
      <c r="H46" s="79" t="s">
        <v>75</v>
      </c>
      <c r="I46" s="79" t="s">
        <v>85</v>
      </c>
      <c r="J46" s="79" t="s">
        <v>116</v>
      </c>
      <c r="K46" s="79" t="s">
        <v>117</v>
      </c>
      <c r="L46" s="79" t="s">
        <v>118</v>
      </c>
      <c r="M46" s="79" t="s">
        <v>119</v>
      </c>
      <c r="N46" s="79" t="s">
        <v>120</v>
      </c>
      <c r="O46" s="79" t="s">
        <v>111</v>
      </c>
    </row>
    <row r="47" spans="2:22" s="80" customFormat="1">
      <c r="B47" s="80" t="s">
        <v>0</v>
      </c>
      <c r="C47" s="81"/>
      <c r="D47" s="82"/>
      <c r="E47" s="82"/>
      <c r="F47" s="82"/>
      <c r="G47" s="82">
        <v>11599.1747824831</v>
      </c>
      <c r="H47" s="82">
        <v>9791.1749303408687</v>
      </c>
      <c r="I47" s="82">
        <v>25648.3620593046</v>
      </c>
      <c r="J47" s="82">
        <v>17784.530742534702</v>
      </c>
      <c r="K47" s="82">
        <v>3695.4965668893697</v>
      </c>
      <c r="L47" s="82">
        <v>2465.0364184118098</v>
      </c>
      <c r="M47" s="82">
        <v>1703.2983314687601</v>
      </c>
      <c r="N47" s="82">
        <v>3711.6010395553599</v>
      </c>
      <c r="O47" s="119">
        <v>18172.855389873999</v>
      </c>
      <c r="P47" s="84"/>
      <c r="Q47" s="84"/>
      <c r="R47" s="84"/>
      <c r="S47" s="84"/>
      <c r="T47" s="84"/>
      <c r="U47" s="75"/>
      <c r="V47" s="75"/>
    </row>
    <row r="48" spans="2:22" s="80" customFormat="1">
      <c r="B48" s="80" t="s">
        <v>49</v>
      </c>
      <c r="C48" s="81"/>
      <c r="D48" s="82"/>
      <c r="E48" s="82"/>
      <c r="F48" s="82"/>
      <c r="G48" s="82">
        <v>2306.1937014741902</v>
      </c>
      <c r="H48" s="82">
        <v>1617.5281745110301</v>
      </c>
      <c r="I48" s="82">
        <v>3044.5357668058</v>
      </c>
      <c r="J48" s="82">
        <v>1070.5414673016401</v>
      </c>
      <c r="K48" s="82">
        <v>106.87322098122701</v>
      </c>
      <c r="L48" s="82">
        <v>901.99911062899298</v>
      </c>
      <c r="M48" s="82">
        <v>965.12196789393602</v>
      </c>
      <c r="N48" s="82">
        <v>713.00991496432403</v>
      </c>
      <c r="O48" s="119">
        <v>292.12546239575801</v>
      </c>
      <c r="P48" s="84"/>
      <c r="Q48" s="84"/>
      <c r="R48" s="84"/>
      <c r="S48" s="84"/>
      <c r="T48" s="84"/>
      <c r="U48" s="75"/>
      <c r="V48" s="75"/>
    </row>
    <row r="49" spans="2:22" s="80" customFormat="1">
      <c r="B49" s="80" t="s">
        <v>8</v>
      </c>
      <c r="C49" s="81"/>
      <c r="D49" s="82"/>
      <c r="E49" s="82"/>
      <c r="F49" s="82"/>
      <c r="G49" s="82">
        <v>0.16846303841020926</v>
      </c>
      <c r="H49" s="82">
        <v>0</v>
      </c>
      <c r="I49" s="82">
        <v>-1.9963710712013381</v>
      </c>
      <c r="J49" s="82">
        <v>-4.1609382606111467E-11</v>
      </c>
      <c r="K49" s="82">
        <v>-1.8882667119169696</v>
      </c>
      <c r="L49" s="82">
        <v>0.13664594348722403</v>
      </c>
      <c r="M49" s="82">
        <v>-0.24475030278631493</v>
      </c>
      <c r="N49" s="82">
        <v>-1.5633265008734725</v>
      </c>
      <c r="O49" s="119">
        <v>-2.1736486884588544</v>
      </c>
      <c r="P49" s="84"/>
      <c r="Q49" s="84"/>
      <c r="R49" s="84"/>
      <c r="S49" s="84"/>
      <c r="T49" s="84"/>
      <c r="U49" s="75"/>
      <c r="V49" s="75"/>
    </row>
    <row r="50" spans="2:22" s="80" customFormat="1">
      <c r="B50" s="85" t="s">
        <v>0</v>
      </c>
      <c r="C50" s="86"/>
      <c r="D50" s="87"/>
      <c r="E50" s="87"/>
      <c r="F50" s="87"/>
      <c r="G50" s="87">
        <v>13905.5369469957</v>
      </c>
      <c r="H50" s="87">
        <v>11408.7031048519</v>
      </c>
      <c r="I50" s="87">
        <v>28690.901455039198</v>
      </c>
      <c r="J50" s="87">
        <v>18855.0722098363</v>
      </c>
      <c r="K50" s="87">
        <v>3800.4815211586797</v>
      </c>
      <c r="L50" s="87">
        <v>3367.17217498429</v>
      </c>
      <c r="M50" s="87">
        <v>2668.1755490599098</v>
      </c>
      <c r="N50" s="87">
        <v>4423.0476280188104</v>
      </c>
      <c r="O50" s="120">
        <v>18462.807203581298</v>
      </c>
      <c r="P50" s="84"/>
      <c r="Q50" s="84"/>
      <c r="R50" s="84"/>
      <c r="S50" s="84"/>
      <c r="T50" s="84"/>
      <c r="U50" s="75"/>
      <c r="V50" s="88"/>
    </row>
    <row r="51" spans="2:22" s="80" customFormat="1">
      <c r="B51" s="89"/>
      <c r="C51" s="90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121"/>
      <c r="P51" s="84"/>
      <c r="Q51" s="84"/>
      <c r="R51" s="84"/>
      <c r="S51" s="84"/>
      <c r="T51" s="84"/>
      <c r="U51" s="75"/>
      <c r="V51" s="88"/>
    </row>
    <row r="52" spans="2:22" s="80" customFormat="1">
      <c r="B52" s="80" t="s">
        <v>4</v>
      </c>
      <c r="C52" s="81"/>
      <c r="D52" s="82"/>
      <c r="E52" s="82"/>
      <c r="F52" s="82"/>
      <c r="G52" s="82">
        <v>5707.2079816102005</v>
      </c>
      <c r="H52" s="82">
        <v>11201.870370094201</v>
      </c>
      <c r="I52" s="82">
        <v>12078.906554023401</v>
      </c>
      <c r="J52" s="82">
        <v>2941.8313993500001</v>
      </c>
      <c r="K52" s="82">
        <v>2157.39473747589</v>
      </c>
      <c r="L52" s="82">
        <v>1218.9910254102101</v>
      </c>
      <c r="M52" s="82">
        <v>5760.6893917873003</v>
      </c>
      <c r="N52" s="82">
        <v>1173.4062111315302</v>
      </c>
      <c r="O52" s="119">
        <v>2250.5683082473802</v>
      </c>
      <c r="P52" s="84"/>
      <c r="Q52" s="84"/>
      <c r="R52" s="84"/>
      <c r="S52" s="84"/>
      <c r="T52" s="84"/>
      <c r="U52" s="75"/>
      <c r="V52" s="75"/>
    </row>
    <row r="53" spans="2:22" s="80" customFormat="1">
      <c r="B53" s="80" t="s">
        <v>7</v>
      </c>
      <c r="C53" s="81"/>
      <c r="D53" s="82"/>
      <c r="E53" s="82"/>
      <c r="F53" s="82"/>
      <c r="G53" s="82">
        <v>3038.5217118809801</v>
      </c>
      <c r="H53" s="82">
        <v>3363.5976999864001</v>
      </c>
      <c r="I53" s="82">
        <v>4194.5440673122202</v>
      </c>
      <c r="J53" s="82">
        <v>2051.80821405084</v>
      </c>
      <c r="K53" s="82">
        <v>514.24661731147205</v>
      </c>
      <c r="L53" s="82">
        <v>743.17319050378592</v>
      </c>
      <c r="M53" s="82">
        <v>885.31604544612605</v>
      </c>
      <c r="N53" s="82">
        <v>428.23297579967902</v>
      </c>
      <c r="O53" s="119">
        <v>814.60732717088399</v>
      </c>
      <c r="P53" s="84"/>
      <c r="Q53" s="84"/>
      <c r="R53" s="84"/>
      <c r="S53" s="84"/>
      <c r="T53" s="84"/>
      <c r="U53" s="75"/>
      <c r="V53" s="75"/>
    </row>
    <row r="54" spans="2:22" s="80" customFormat="1">
      <c r="B54" s="80" t="s">
        <v>8</v>
      </c>
      <c r="C54" s="81"/>
      <c r="D54" s="82"/>
      <c r="E54" s="82"/>
      <c r="F54" s="82"/>
      <c r="G54" s="82">
        <v>-153.03876289461141</v>
      </c>
      <c r="H54" s="82">
        <v>-78.712075788499078</v>
      </c>
      <c r="I54" s="82">
        <v>-169.89414716761985</v>
      </c>
      <c r="J54" s="82">
        <v>-97.854353887709294</v>
      </c>
      <c r="K54" s="82">
        <v>-95.934809164952071</v>
      </c>
      <c r="L54" s="82">
        <v>28.320924838123801</v>
      </c>
      <c r="M54" s="82">
        <v>-4.4259089531162772</v>
      </c>
      <c r="N54" s="82">
        <v>-41.682059081599164</v>
      </c>
      <c r="O54" s="119">
        <v>-39.034091850944378</v>
      </c>
      <c r="P54" s="84"/>
      <c r="Q54" s="84"/>
      <c r="R54" s="84"/>
      <c r="S54" s="84"/>
      <c r="T54" s="84"/>
      <c r="U54" s="75"/>
      <c r="V54" s="75"/>
    </row>
    <row r="55" spans="2:22" s="80" customFormat="1">
      <c r="B55" s="85" t="s">
        <v>121</v>
      </c>
      <c r="C55" s="92"/>
      <c r="D55" s="93"/>
      <c r="E55" s="93"/>
      <c r="F55" s="93"/>
      <c r="G55" s="87">
        <v>8592.6909305965692</v>
      </c>
      <c r="H55" s="87">
        <v>14486.755994292102</v>
      </c>
      <c r="I55" s="87">
        <v>16103.556474168001</v>
      </c>
      <c r="J55" s="87">
        <v>4895.7852595131308</v>
      </c>
      <c r="K55" s="87">
        <v>2575.70654562241</v>
      </c>
      <c r="L55" s="87">
        <v>1990.4851407521198</v>
      </c>
      <c r="M55" s="87">
        <v>6641.5795282803101</v>
      </c>
      <c r="N55" s="87">
        <v>1559.9571278496101</v>
      </c>
      <c r="O55" s="120">
        <v>3026.1415435673198</v>
      </c>
      <c r="P55" s="84"/>
      <c r="Q55" s="84"/>
      <c r="R55" s="84"/>
      <c r="S55" s="84"/>
      <c r="T55" s="84"/>
      <c r="U55" s="75"/>
      <c r="V55" s="88"/>
    </row>
    <row r="56" spans="2:22" s="80" customFormat="1">
      <c r="B56" s="89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119"/>
      <c r="P56" s="84"/>
      <c r="Q56" s="84"/>
      <c r="R56" s="84"/>
      <c r="S56" s="84"/>
      <c r="T56" s="84"/>
      <c r="U56" s="75"/>
      <c r="V56" s="88"/>
    </row>
    <row r="57" spans="2:22">
      <c r="B57" s="80" t="s">
        <v>122</v>
      </c>
      <c r="C57" s="81"/>
      <c r="D57" s="82"/>
      <c r="E57" s="82"/>
      <c r="F57" s="82"/>
      <c r="G57" s="82">
        <v>3070</v>
      </c>
      <c r="H57" s="82">
        <v>189</v>
      </c>
      <c r="I57" s="82">
        <v>-302</v>
      </c>
      <c r="J57" s="82">
        <v>-88</v>
      </c>
      <c r="K57" s="82">
        <v>-18</v>
      </c>
      <c r="L57" s="82">
        <v>-85</v>
      </c>
      <c r="M57" s="82">
        <v>-112</v>
      </c>
      <c r="N57" s="82">
        <v>-34</v>
      </c>
      <c r="O57" s="119">
        <v>-48</v>
      </c>
    </row>
    <row r="58" spans="2:22" s="80" customFormat="1">
      <c r="B58" s="95" t="s">
        <v>123</v>
      </c>
      <c r="C58" s="96"/>
      <c r="D58" s="97"/>
      <c r="E58" s="97"/>
      <c r="F58" s="97"/>
      <c r="G58" s="97">
        <v>25568.067340984799</v>
      </c>
      <c r="H58" s="97">
        <v>26084.3918510197</v>
      </c>
      <c r="I58" s="97">
        <v>44492.090916684101</v>
      </c>
      <c r="J58" s="97">
        <v>23662.861700437097</v>
      </c>
      <c r="K58" s="97">
        <v>6358.3772984605894</v>
      </c>
      <c r="L58" s="97">
        <v>5272.9180991001103</v>
      </c>
      <c r="M58" s="97">
        <v>9197.9338186863097</v>
      </c>
      <c r="N58" s="97">
        <v>5949.3964371765996</v>
      </c>
      <c r="O58" s="122">
        <v>21441.068102399098</v>
      </c>
      <c r="P58" s="84"/>
      <c r="Q58" s="84"/>
      <c r="R58" s="84"/>
      <c r="S58" s="84"/>
      <c r="T58" s="84"/>
      <c r="U58" s="75"/>
      <c r="V58" s="75"/>
    </row>
    <row r="59" spans="2:22">
      <c r="B59" s="89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</row>
    <row r="60" spans="2:22" s="80" customFormat="1">
      <c r="B60" s="80" t="s">
        <v>11</v>
      </c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4"/>
      <c r="Q60" s="84"/>
      <c r="R60" s="84"/>
      <c r="S60" s="84"/>
      <c r="T60" s="84"/>
      <c r="U60" s="75"/>
      <c r="V60" s="88"/>
    </row>
    <row r="61" spans="2:22">
      <c r="B61" s="77" t="s">
        <v>45</v>
      </c>
      <c r="C61" s="78"/>
      <c r="D61" s="79"/>
      <c r="E61" s="79"/>
      <c r="F61" s="79"/>
      <c r="G61" s="79" t="s">
        <v>115</v>
      </c>
      <c r="H61" s="79" t="s">
        <v>75</v>
      </c>
      <c r="I61" s="79" t="s">
        <v>85</v>
      </c>
      <c r="J61" s="79" t="s">
        <v>116</v>
      </c>
      <c r="K61" s="79" t="s">
        <v>117</v>
      </c>
      <c r="L61" s="79" t="s">
        <v>118</v>
      </c>
      <c r="M61" s="79" t="s">
        <v>119</v>
      </c>
      <c r="N61" s="79" t="s">
        <v>120</v>
      </c>
      <c r="O61" s="79" t="s">
        <v>111</v>
      </c>
    </row>
    <row r="62" spans="2:22" s="80" customFormat="1">
      <c r="B62" s="80" t="s">
        <v>0</v>
      </c>
      <c r="C62" s="81"/>
      <c r="D62" s="82"/>
      <c r="E62" s="82"/>
      <c r="F62" s="82"/>
      <c r="G62" s="82">
        <v>12894.6189420067</v>
      </c>
      <c r="H62" s="82">
        <v>9738.0191822433007</v>
      </c>
      <c r="I62" s="82">
        <v>21335.328415033502</v>
      </c>
      <c r="J62" s="82">
        <v>24354.9319482467</v>
      </c>
      <c r="K62" s="82">
        <v>23942.354369253899</v>
      </c>
      <c r="L62" s="82">
        <v>23281.182655090499</v>
      </c>
      <c r="M62" s="82">
        <v>21335.328415033502</v>
      </c>
      <c r="N62" s="82">
        <v>21646.307571045902</v>
      </c>
      <c r="O62" s="119">
        <v>36455.814780202796</v>
      </c>
      <c r="P62" s="84"/>
      <c r="Q62" s="84"/>
      <c r="R62" s="84"/>
      <c r="S62" s="84"/>
      <c r="T62" s="84"/>
      <c r="U62" s="75"/>
      <c r="V62" s="75"/>
    </row>
    <row r="63" spans="2:22" s="80" customFormat="1">
      <c r="B63" s="80" t="s">
        <v>49</v>
      </c>
      <c r="C63" s="81"/>
      <c r="D63" s="82"/>
      <c r="E63" s="82"/>
      <c r="F63" s="82"/>
      <c r="G63" s="82">
        <v>1521.8146879261799</v>
      </c>
      <c r="H63" s="82">
        <v>1113.7113155384002</v>
      </c>
      <c r="I63" s="82">
        <v>2185.2813347258202</v>
      </c>
      <c r="J63" s="82">
        <v>1805.3663197788001</v>
      </c>
      <c r="K63" s="82">
        <v>1394.98549147941</v>
      </c>
      <c r="L63" s="82">
        <v>1823.9135213280899</v>
      </c>
      <c r="M63" s="82">
        <v>2185.2813347258202</v>
      </c>
      <c r="N63" s="82">
        <v>2267.2800581061201</v>
      </c>
      <c r="O63" s="119">
        <v>1986.60319055634</v>
      </c>
      <c r="P63" s="84"/>
      <c r="Q63" s="84"/>
      <c r="R63" s="84"/>
      <c r="S63" s="84"/>
      <c r="T63" s="84"/>
      <c r="U63" s="75"/>
      <c r="V63" s="75"/>
    </row>
    <row r="64" spans="2:22" s="80" customFormat="1">
      <c r="B64" s="80" t="s">
        <v>8</v>
      </c>
      <c r="C64" s="81"/>
      <c r="D64" s="82"/>
      <c r="E64" s="82"/>
      <c r="F64" s="82"/>
      <c r="G64" s="82">
        <v>-3.0019250179520895E-2</v>
      </c>
      <c r="H64" s="82">
        <v>27.665197800000215</v>
      </c>
      <c r="I64" s="82">
        <v>30.983697792176372</v>
      </c>
      <c r="J64" s="82">
        <v>30.544727999998031</v>
      </c>
      <c r="K64" s="82">
        <v>29.886463949993868</v>
      </c>
      <c r="L64" s="82">
        <v>29.611435900012793</v>
      </c>
      <c r="M64" s="82">
        <v>30.983697792176372</v>
      </c>
      <c r="N64" s="82">
        <v>29.027629186781269</v>
      </c>
      <c r="O64" s="119">
        <v>28.645285433066874</v>
      </c>
      <c r="P64" s="84"/>
      <c r="Q64" s="84"/>
      <c r="R64" s="84"/>
      <c r="S64" s="84"/>
      <c r="T64" s="84"/>
      <c r="U64" s="75"/>
      <c r="V64" s="75"/>
    </row>
    <row r="65" spans="2:22" s="80" customFormat="1">
      <c r="B65" s="85" t="s">
        <v>0</v>
      </c>
      <c r="C65" s="86"/>
      <c r="D65" s="87"/>
      <c r="E65" s="87"/>
      <c r="F65" s="87"/>
      <c r="G65" s="87">
        <v>14416.403610682701</v>
      </c>
      <c r="H65" s="87">
        <v>10879.395695581701</v>
      </c>
      <c r="I65" s="87">
        <v>23551.593447551499</v>
      </c>
      <c r="J65" s="87">
        <v>26190.842996025498</v>
      </c>
      <c r="K65" s="87">
        <v>25367.226324683303</v>
      </c>
      <c r="L65" s="87">
        <v>25134.707612318602</v>
      </c>
      <c r="M65" s="87">
        <v>23551.593447551499</v>
      </c>
      <c r="N65" s="87">
        <v>23942.615258338803</v>
      </c>
      <c r="O65" s="120">
        <v>38471.063256192203</v>
      </c>
      <c r="P65" s="84"/>
      <c r="Q65" s="84"/>
      <c r="R65" s="84"/>
      <c r="S65" s="84"/>
      <c r="T65" s="84"/>
      <c r="U65" s="75"/>
      <c r="V65" s="88"/>
    </row>
    <row r="66" spans="2:22" s="80" customFormat="1">
      <c r="B66" s="89"/>
      <c r="C66" s="90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121"/>
      <c r="P66" s="84"/>
      <c r="Q66" s="84"/>
      <c r="R66" s="84"/>
      <c r="S66" s="84"/>
      <c r="T66" s="84"/>
      <c r="U66" s="75"/>
      <c r="V66" s="88"/>
    </row>
    <row r="67" spans="2:22" s="80" customFormat="1">
      <c r="B67" s="80" t="s">
        <v>4</v>
      </c>
      <c r="C67" s="81"/>
      <c r="D67" s="82"/>
      <c r="E67" s="82"/>
      <c r="F67" s="82"/>
      <c r="G67" s="82">
        <v>9853.0775658049515</v>
      </c>
      <c r="H67" s="82">
        <v>12231.375616470299</v>
      </c>
      <c r="I67" s="82">
        <v>14938.536788013</v>
      </c>
      <c r="J67" s="82">
        <v>12968.8999759894</v>
      </c>
      <c r="K67" s="82">
        <v>12690.457654206301</v>
      </c>
      <c r="L67" s="82">
        <v>11642.109116178799</v>
      </c>
      <c r="M67" s="82">
        <v>14938.536788013</v>
      </c>
      <c r="N67" s="82">
        <v>13453.390379078901</v>
      </c>
      <c r="O67" s="119">
        <v>13372.6073821399</v>
      </c>
      <c r="P67" s="84"/>
      <c r="Q67" s="84"/>
      <c r="R67" s="84"/>
      <c r="S67" s="84"/>
      <c r="T67" s="84"/>
      <c r="U67" s="75"/>
      <c r="V67" s="75"/>
    </row>
    <row r="68" spans="2:22" s="80" customFormat="1">
      <c r="B68" s="80" t="s">
        <v>7</v>
      </c>
      <c r="C68" s="81"/>
      <c r="D68" s="82"/>
      <c r="E68" s="82"/>
      <c r="F68" s="82"/>
      <c r="G68" s="82">
        <v>1804.7994416474098</v>
      </c>
      <c r="H68" s="82">
        <v>1628.2500876158001</v>
      </c>
      <c r="I68" s="82">
        <v>2679.5037716021702</v>
      </c>
      <c r="J68" s="82">
        <v>2943.67365667182</v>
      </c>
      <c r="K68" s="82">
        <v>2671.1647480976799</v>
      </c>
      <c r="L68" s="82">
        <v>2672.1738885835398</v>
      </c>
      <c r="M68" s="82">
        <v>2679.5037716021702</v>
      </c>
      <c r="N68" s="82">
        <v>2202.2396244219003</v>
      </c>
      <c r="O68" s="119">
        <v>2093.9594065246602</v>
      </c>
      <c r="P68" s="84"/>
      <c r="Q68" s="84"/>
      <c r="R68" s="84"/>
      <c r="S68" s="84"/>
      <c r="T68" s="84"/>
      <c r="U68" s="75"/>
      <c r="V68" s="75"/>
    </row>
    <row r="69" spans="2:22" s="80" customFormat="1">
      <c r="B69" s="80" t="s">
        <v>8</v>
      </c>
      <c r="C69" s="81"/>
      <c r="D69" s="82"/>
      <c r="E69" s="82"/>
      <c r="F69" s="82"/>
      <c r="G69" s="82">
        <v>-115.63908766496161</v>
      </c>
      <c r="H69" s="82">
        <v>-55.341844698198656</v>
      </c>
      <c r="I69" s="82">
        <v>-51.498403933067948</v>
      </c>
      <c r="J69" s="82">
        <v>-131.39750790181915</v>
      </c>
      <c r="K69" s="82">
        <v>-187.98319040388105</v>
      </c>
      <c r="L69" s="82">
        <v>-108.8805526637384</v>
      </c>
      <c r="M69" s="82">
        <v>-51.498403933067948</v>
      </c>
      <c r="N69" s="82">
        <v>-51.481049251101012</v>
      </c>
      <c r="O69" s="119">
        <v>-48.875928886160182</v>
      </c>
      <c r="P69" s="84"/>
      <c r="Q69" s="84"/>
      <c r="R69" s="84"/>
      <c r="S69" s="84"/>
      <c r="T69" s="84"/>
      <c r="U69" s="75"/>
      <c r="V69" s="75"/>
    </row>
    <row r="70" spans="2:22" s="80" customFormat="1">
      <c r="B70" s="85" t="s">
        <v>121</v>
      </c>
      <c r="C70" s="92"/>
      <c r="D70" s="93"/>
      <c r="E70" s="93"/>
      <c r="F70" s="93"/>
      <c r="G70" s="87">
        <v>11542.2379197874</v>
      </c>
      <c r="H70" s="87">
        <v>13804.283859387901</v>
      </c>
      <c r="I70" s="87">
        <v>17566.542155682102</v>
      </c>
      <c r="J70" s="87">
        <v>15781.1761247594</v>
      </c>
      <c r="K70" s="87">
        <v>15173.639211900099</v>
      </c>
      <c r="L70" s="87">
        <v>14205.4024520986</v>
      </c>
      <c r="M70" s="87">
        <v>17566.542155682102</v>
      </c>
      <c r="N70" s="87">
        <v>15604.1489542497</v>
      </c>
      <c r="O70" s="120">
        <v>15417.6908597784</v>
      </c>
      <c r="P70" s="84"/>
      <c r="Q70" s="84"/>
      <c r="R70" s="84"/>
      <c r="S70" s="84"/>
      <c r="T70" s="84"/>
      <c r="U70" s="75"/>
      <c r="V70" s="88"/>
    </row>
    <row r="71" spans="2:22" s="80" customFormat="1">
      <c r="B71" s="89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119"/>
      <c r="P71" s="84"/>
      <c r="Q71" s="84"/>
      <c r="R71" s="84"/>
      <c r="S71" s="84"/>
      <c r="T71" s="84"/>
      <c r="U71" s="75"/>
      <c r="V71" s="88"/>
    </row>
    <row r="72" spans="2:22">
      <c r="B72" s="80" t="s">
        <v>122</v>
      </c>
      <c r="C72" s="81"/>
      <c r="D72" s="82"/>
      <c r="E72" s="82"/>
      <c r="F72" s="82"/>
      <c r="G72" s="82">
        <v>2681</v>
      </c>
      <c r="H72" s="82">
        <v>1227</v>
      </c>
      <c r="I72" s="82">
        <v>70</v>
      </c>
      <c r="J72" s="82">
        <v>604</v>
      </c>
      <c r="K72" s="82">
        <v>396</v>
      </c>
      <c r="L72" s="82">
        <v>141</v>
      </c>
      <c r="M72" s="82">
        <v>70</v>
      </c>
      <c r="N72" s="82">
        <v>65</v>
      </c>
      <c r="O72" s="119">
        <v>37</v>
      </c>
    </row>
    <row r="73" spans="2:22" s="80" customFormat="1">
      <c r="B73" s="95" t="s">
        <v>123</v>
      </c>
      <c r="C73" s="96"/>
      <c r="D73" s="97"/>
      <c r="E73" s="97"/>
      <c r="F73" s="97"/>
      <c r="G73" s="97">
        <v>28638.555176662601</v>
      </c>
      <c r="H73" s="97">
        <v>25909.687211614899</v>
      </c>
      <c r="I73" s="97">
        <v>41189.199086166394</v>
      </c>
      <c r="J73" s="97">
        <v>42575.631220215095</v>
      </c>
      <c r="K73" s="97">
        <v>40936.8880376737</v>
      </c>
      <c r="L73" s="97">
        <v>39481.224351001802</v>
      </c>
      <c r="M73" s="97">
        <v>41189.199086166394</v>
      </c>
      <c r="N73" s="97">
        <v>39611.507634081805</v>
      </c>
      <c r="O73" s="122">
        <v>53926.050149912502</v>
      </c>
      <c r="P73" s="84"/>
      <c r="Q73" s="84"/>
      <c r="R73" s="84"/>
      <c r="S73" s="84"/>
      <c r="T73" s="84"/>
      <c r="U73" s="75"/>
      <c r="V73" s="75"/>
    </row>
    <row r="74" spans="2:22">
      <c r="B74" s="89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</row>
    <row r="75" spans="2:22">
      <c r="B75" s="80" t="s">
        <v>125</v>
      </c>
    </row>
  </sheetData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19"/>
  <sheetViews>
    <sheetView showGridLines="0" view="pageBreakPreview" zoomScale="115" zoomScaleNormal="100" zoomScaleSheetLayoutView="115" workbookViewId="0">
      <selection activeCell="S23" sqref="S23"/>
    </sheetView>
  </sheetViews>
  <sheetFormatPr defaultRowHeight="12.75"/>
  <cols>
    <col min="1" max="1" width="1.85546875" style="75" customWidth="1"/>
    <col min="2" max="4" width="9.140625" style="75"/>
    <col min="5" max="5" width="3.85546875" style="75" customWidth="1"/>
    <col min="6" max="6" width="12.7109375" style="75" customWidth="1"/>
    <col min="7" max="15" width="9.140625" style="75" customWidth="1"/>
    <col min="16" max="16384" width="9.140625" style="75"/>
  </cols>
  <sheetData>
    <row r="2" spans="2:23" ht="18.75" thickBot="1">
      <c r="B2" s="99" t="s">
        <v>134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4" spans="2:23" s="101" customFormat="1">
      <c r="B4" s="101" t="s">
        <v>11</v>
      </c>
    </row>
    <row r="5" spans="2:23" s="81" customFormat="1">
      <c r="B5" s="77" t="s">
        <v>114</v>
      </c>
      <c r="C5" s="78"/>
      <c r="D5" s="79"/>
      <c r="E5" s="79"/>
      <c r="F5" s="79"/>
      <c r="G5" s="79" t="s">
        <v>115</v>
      </c>
      <c r="H5" s="79" t="s">
        <v>75</v>
      </c>
      <c r="I5" s="79" t="s">
        <v>116</v>
      </c>
      <c r="J5" s="79" t="s">
        <v>117</v>
      </c>
      <c r="K5" s="79" t="s">
        <v>118</v>
      </c>
      <c r="L5" s="79" t="s">
        <v>119</v>
      </c>
      <c r="M5" s="79" t="s">
        <v>85</v>
      </c>
      <c r="N5" s="79" t="s">
        <v>120</v>
      </c>
      <c r="O5" s="79" t="s">
        <v>111</v>
      </c>
    </row>
    <row r="6" spans="2:23" s="80" customFormat="1">
      <c r="B6" s="80" t="s">
        <v>132</v>
      </c>
      <c r="C6" s="81"/>
      <c r="D6" s="82"/>
      <c r="E6" s="82"/>
      <c r="F6" s="82"/>
      <c r="G6" s="82">
        <v>7028.1805664298063</v>
      </c>
      <c r="H6" s="82">
        <v>8435.0627938227881</v>
      </c>
      <c r="I6" s="82">
        <v>2245.8963807897849</v>
      </c>
      <c r="J6" s="82">
        <v>2492.23995079525</v>
      </c>
      <c r="K6" s="82">
        <v>2226.7481379609958</v>
      </c>
      <c r="L6" s="82">
        <v>2527.5802857144049</v>
      </c>
      <c r="M6" s="82">
        <v>9492.4647552604347</v>
      </c>
      <c r="N6" s="82">
        <v>2424.2111625932557</v>
      </c>
      <c r="O6" s="119">
        <v>3114.3474385455702</v>
      </c>
      <c r="Q6" s="84"/>
      <c r="R6" s="84"/>
      <c r="S6" s="84"/>
      <c r="T6" s="84"/>
      <c r="U6" s="84"/>
      <c r="V6" s="75"/>
      <c r="W6" s="75"/>
    </row>
    <row r="7" spans="2:23" s="80" customFormat="1">
      <c r="B7" s="80" t="s">
        <v>131</v>
      </c>
      <c r="C7" s="81"/>
      <c r="D7" s="82"/>
      <c r="E7" s="82"/>
      <c r="F7" s="82"/>
      <c r="G7" s="82">
        <v>580.57414530101505</v>
      </c>
      <c r="H7" s="82">
        <v>918.25748495621804</v>
      </c>
      <c r="I7" s="82">
        <v>105.30630110722599</v>
      </c>
      <c r="J7" s="82">
        <v>118.85600598565401</v>
      </c>
      <c r="K7" s="82">
        <v>254.16850665736399</v>
      </c>
      <c r="L7" s="82">
        <v>427.76058138081601</v>
      </c>
      <c r="M7" s="82">
        <v>906.09139513106004</v>
      </c>
      <c r="N7" s="82">
        <v>394.01391797569499</v>
      </c>
      <c r="O7" s="119">
        <v>613.31268178228504</v>
      </c>
      <c r="Q7" s="84"/>
      <c r="R7" s="84"/>
      <c r="S7" s="84"/>
      <c r="T7" s="84"/>
      <c r="U7" s="84"/>
      <c r="V7" s="102"/>
      <c r="W7" s="102"/>
    </row>
    <row r="8" spans="2:23" s="80" customFormat="1">
      <c r="B8" s="80" t="s">
        <v>130</v>
      </c>
      <c r="C8" s="81"/>
      <c r="D8" s="82"/>
      <c r="E8" s="82"/>
      <c r="F8" s="82"/>
      <c r="G8" s="82">
        <v>1468.62244419019</v>
      </c>
      <c r="H8" s="82">
        <v>1524.71603107082</v>
      </c>
      <c r="I8" s="82">
        <v>436.172161812338</v>
      </c>
      <c r="J8" s="82">
        <v>529.90567803826298</v>
      </c>
      <c r="K8" s="82">
        <v>466.41860394846395</v>
      </c>
      <c r="L8" s="82">
        <v>574.01370465543596</v>
      </c>
      <c r="M8" s="82">
        <v>2006.5101484544998</v>
      </c>
      <c r="N8" s="82">
        <v>535.41634559799002</v>
      </c>
      <c r="O8" s="119">
        <v>566.62816296658696</v>
      </c>
      <c r="Q8" s="84"/>
      <c r="R8" s="84"/>
      <c r="S8" s="84"/>
      <c r="T8" s="84"/>
      <c r="U8" s="84"/>
      <c r="V8" s="75"/>
      <c r="W8" s="88"/>
    </row>
    <row r="9" spans="2:23" s="80" customFormat="1">
      <c r="B9" s="80" t="s">
        <v>129</v>
      </c>
      <c r="C9" s="81"/>
      <c r="D9" s="82"/>
      <c r="E9" s="82"/>
      <c r="F9" s="82"/>
      <c r="G9" s="82">
        <v>498.70254011211802</v>
      </c>
      <c r="H9" s="82">
        <v>643.14387390974809</v>
      </c>
      <c r="I9" s="82">
        <v>181.39359701661201</v>
      </c>
      <c r="J9" s="82">
        <v>229.69035397227901</v>
      </c>
      <c r="K9" s="82">
        <v>214.27827973921299</v>
      </c>
      <c r="L9" s="82">
        <v>247.56484532073901</v>
      </c>
      <c r="M9" s="82">
        <v>872.92707604884299</v>
      </c>
      <c r="N9" s="82">
        <v>244.53011695133497</v>
      </c>
      <c r="O9" s="119">
        <v>248.49128472767401</v>
      </c>
      <c r="Q9" s="84"/>
      <c r="R9" s="84"/>
      <c r="S9" s="84"/>
      <c r="T9" s="84"/>
      <c r="U9" s="84"/>
      <c r="V9" s="75"/>
      <c r="W9" s="88"/>
    </row>
    <row r="10" spans="2:23" s="80" customFormat="1">
      <c r="B10" s="80" t="s">
        <v>128</v>
      </c>
      <c r="C10" s="81"/>
      <c r="D10" s="82"/>
      <c r="E10" s="82"/>
      <c r="F10" s="82"/>
      <c r="G10" s="82">
        <v>4401.0097734934698</v>
      </c>
      <c r="H10" s="82">
        <v>5426.4162711632598</v>
      </c>
      <c r="I10" s="82">
        <v>1402.26868281921</v>
      </c>
      <c r="J10" s="82">
        <v>1429.9410272555701</v>
      </c>
      <c r="K10" s="82">
        <v>1377.2879316553999</v>
      </c>
      <c r="L10" s="82">
        <v>1470.2754214500001</v>
      </c>
      <c r="M10" s="82">
        <v>5679.7730631801696</v>
      </c>
      <c r="N10" s="82">
        <v>1473.3303224317001</v>
      </c>
      <c r="O10" s="119">
        <v>1431.99118212185</v>
      </c>
      <c r="Q10" s="84"/>
      <c r="R10" s="84"/>
      <c r="S10" s="84"/>
      <c r="T10" s="84"/>
      <c r="U10" s="84"/>
      <c r="V10" s="75"/>
      <c r="W10" s="88"/>
    </row>
    <row r="11" spans="2:23" s="81" customFormat="1">
      <c r="B11" s="80" t="s">
        <v>127</v>
      </c>
      <c r="C11" s="90"/>
      <c r="D11" s="82"/>
      <c r="E11" s="82"/>
      <c r="F11" s="82"/>
      <c r="G11" s="82">
        <v>801.7569797392016</v>
      </c>
      <c r="H11" s="82">
        <v>143.22415063396693</v>
      </c>
      <c r="I11" s="82">
        <v>0.50013081934889669</v>
      </c>
      <c r="J11" s="82">
        <v>-6.8407533197359953</v>
      </c>
      <c r="K11" s="82">
        <v>-314.44245746944694</v>
      </c>
      <c r="L11" s="82">
        <v>-176.14279827965629</v>
      </c>
      <c r="M11" s="82">
        <v>-496.92587824951079</v>
      </c>
      <c r="N11" s="82">
        <v>-118.00068172904594</v>
      </c>
      <c r="O11" s="119">
        <v>-3.0873147505667475</v>
      </c>
      <c r="Q11" s="103"/>
      <c r="R11" s="103"/>
      <c r="S11" s="103"/>
      <c r="T11" s="103"/>
      <c r="U11" s="103"/>
      <c r="V11" s="104"/>
      <c r="W11" s="104"/>
    </row>
    <row r="12" spans="2:23" s="80" customFormat="1">
      <c r="B12" s="95" t="s">
        <v>126</v>
      </c>
      <c r="C12" s="96"/>
      <c r="D12" s="97"/>
      <c r="E12" s="97"/>
      <c r="F12" s="97"/>
      <c r="G12" s="97">
        <v>14778.8464492658</v>
      </c>
      <c r="H12" s="97">
        <v>17090.820605556801</v>
      </c>
      <c r="I12" s="97">
        <v>4371.5372543645199</v>
      </c>
      <c r="J12" s="97">
        <v>4793.7922627272801</v>
      </c>
      <c r="K12" s="97">
        <v>4224.4590024919898</v>
      </c>
      <c r="L12" s="97">
        <v>5071.0520402417396</v>
      </c>
      <c r="M12" s="97">
        <v>18460.840559825498</v>
      </c>
      <c r="N12" s="97">
        <v>4953.5011838209302</v>
      </c>
      <c r="O12" s="122">
        <v>5971.6834353933991</v>
      </c>
      <c r="Q12" s="84"/>
      <c r="R12" s="84"/>
      <c r="S12" s="84"/>
      <c r="T12" s="84"/>
      <c r="U12" s="84"/>
      <c r="V12" s="75"/>
      <c r="W12" s="88"/>
    </row>
    <row r="13" spans="2:23" s="81" customFormat="1">
      <c r="B13" s="80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4" spans="2:23">
      <c r="B14" s="77" t="s">
        <v>9</v>
      </c>
      <c r="C14" s="78"/>
      <c r="D14" s="79"/>
      <c r="E14" s="79"/>
      <c r="F14" s="79"/>
      <c r="G14" s="79" t="s">
        <v>115</v>
      </c>
      <c r="H14" s="79" t="s">
        <v>75</v>
      </c>
      <c r="I14" s="79" t="s">
        <v>116</v>
      </c>
      <c r="J14" s="79" t="s">
        <v>117</v>
      </c>
      <c r="K14" s="79" t="s">
        <v>118</v>
      </c>
      <c r="L14" s="79" t="s">
        <v>119</v>
      </c>
      <c r="M14" s="79" t="s">
        <v>85</v>
      </c>
      <c r="N14" s="79" t="s">
        <v>120</v>
      </c>
      <c r="O14" s="79" t="s">
        <v>111</v>
      </c>
    </row>
    <row r="15" spans="2:23" s="80" customFormat="1">
      <c r="B15" s="80" t="s">
        <v>132</v>
      </c>
      <c r="C15" s="81"/>
      <c r="D15" s="82"/>
      <c r="E15" s="82"/>
      <c r="F15" s="82"/>
      <c r="G15" s="82">
        <v>880.82433843850993</v>
      </c>
      <c r="H15" s="82">
        <v>1041.9496787248295</v>
      </c>
      <c r="I15" s="82">
        <v>226.7189354420033</v>
      </c>
      <c r="J15" s="82">
        <v>258.17865162457275</v>
      </c>
      <c r="K15" s="82">
        <v>227.81268493336506</v>
      </c>
      <c r="L15" s="82">
        <v>267.87649441450776</v>
      </c>
      <c r="M15" s="82">
        <v>980.5867664144489</v>
      </c>
      <c r="N15" s="82">
        <v>223.72278855343484</v>
      </c>
      <c r="O15" s="119">
        <v>269.34122130950169</v>
      </c>
      <c r="Q15" s="84"/>
      <c r="R15" s="84"/>
      <c r="S15" s="84"/>
      <c r="T15" s="84"/>
      <c r="U15" s="84"/>
      <c r="V15" s="75"/>
      <c r="W15" s="75"/>
    </row>
    <row r="16" spans="2:23" s="80" customFormat="1">
      <c r="B16" s="80" t="s">
        <v>131</v>
      </c>
      <c r="C16" s="81"/>
      <c r="D16" s="82"/>
      <c r="E16" s="82"/>
      <c r="F16" s="82"/>
      <c r="G16" s="82">
        <v>-206.18211911057</v>
      </c>
      <c r="H16" s="82">
        <v>57.904662545949996</v>
      </c>
      <c r="I16" s="82">
        <v>-53.94387533175</v>
      </c>
      <c r="J16" s="82">
        <v>-62.744790137955</v>
      </c>
      <c r="K16" s="82">
        <v>41.025184608704002</v>
      </c>
      <c r="L16" s="82">
        <v>82.498839677509991</v>
      </c>
      <c r="M16" s="82">
        <v>6.8353588165090198</v>
      </c>
      <c r="N16" s="82">
        <v>41.228903093480199</v>
      </c>
      <c r="O16" s="119">
        <v>-480.17460398390398</v>
      </c>
      <c r="Q16" s="84"/>
      <c r="R16" s="84"/>
      <c r="S16" s="84"/>
      <c r="T16" s="84"/>
      <c r="U16" s="84"/>
      <c r="V16" s="102"/>
      <c r="W16" s="102"/>
    </row>
    <row r="17" spans="2:23" s="80" customFormat="1">
      <c r="B17" s="80" t="s">
        <v>130</v>
      </c>
      <c r="C17" s="81"/>
      <c r="D17" s="82"/>
      <c r="E17" s="82"/>
      <c r="F17" s="82"/>
      <c r="G17" s="82">
        <v>37.068485020470604</v>
      </c>
      <c r="H17" s="82">
        <v>29.362955559200699</v>
      </c>
      <c r="I17" s="82">
        <v>31.636951796600197</v>
      </c>
      <c r="J17" s="82">
        <v>33.121645798315498</v>
      </c>
      <c r="K17" s="82">
        <v>6.2054293604499895</v>
      </c>
      <c r="L17" s="82">
        <v>3.8334926505085001</v>
      </c>
      <c r="M17" s="82">
        <v>74.7975196058742</v>
      </c>
      <c r="N17" s="82">
        <v>27.376065531523899</v>
      </c>
      <c r="O17" s="119">
        <v>24.005391887162801</v>
      </c>
      <c r="Q17" s="84"/>
      <c r="R17" s="84"/>
      <c r="S17" s="84"/>
      <c r="T17" s="84"/>
      <c r="U17" s="84"/>
      <c r="V17" s="75"/>
      <c r="W17" s="88"/>
    </row>
    <row r="18" spans="2:23" s="80" customFormat="1">
      <c r="B18" s="80" t="s">
        <v>129</v>
      </c>
      <c r="C18" s="81"/>
      <c r="D18" s="82"/>
      <c r="E18" s="82"/>
      <c r="F18" s="82"/>
      <c r="G18" s="82">
        <v>74.9105428484458</v>
      </c>
      <c r="H18" s="82">
        <v>69.256292891051899</v>
      </c>
      <c r="I18" s="82">
        <v>14.810007959521199</v>
      </c>
      <c r="J18" s="82">
        <v>30.147518642517401</v>
      </c>
      <c r="K18" s="82">
        <v>29.017451448055901</v>
      </c>
      <c r="L18" s="82">
        <v>13.830748994498501</v>
      </c>
      <c r="M18" s="82">
        <v>87.805727044592999</v>
      </c>
      <c r="N18" s="82">
        <v>32.637049198648803</v>
      </c>
      <c r="O18" s="119">
        <v>40.410428403308899</v>
      </c>
      <c r="Q18" s="84"/>
      <c r="R18" s="84"/>
      <c r="S18" s="84"/>
      <c r="T18" s="84"/>
      <c r="U18" s="84"/>
      <c r="V18" s="75"/>
      <c r="W18" s="88"/>
    </row>
    <row r="19" spans="2:23" s="80" customFormat="1">
      <c r="B19" s="80" t="s">
        <v>128</v>
      </c>
      <c r="C19" s="81"/>
      <c r="D19" s="82"/>
      <c r="E19" s="82"/>
      <c r="F19" s="82"/>
      <c r="G19" s="82">
        <v>296.79957739568101</v>
      </c>
      <c r="H19" s="82">
        <v>284.58626509426398</v>
      </c>
      <c r="I19" s="82">
        <v>66.670629985336205</v>
      </c>
      <c r="J19" s="82">
        <v>59.763029175524807</v>
      </c>
      <c r="K19" s="82">
        <v>75.181770424085002</v>
      </c>
      <c r="L19" s="82">
        <v>85.423765427372999</v>
      </c>
      <c r="M19" s="82">
        <v>287.039195012319</v>
      </c>
      <c r="N19" s="82">
        <v>80.411494674502094</v>
      </c>
      <c r="O19" s="119">
        <v>84.925991613964896</v>
      </c>
      <c r="Q19" s="84"/>
      <c r="R19" s="84"/>
      <c r="S19" s="84"/>
      <c r="T19" s="84"/>
      <c r="U19" s="84"/>
      <c r="V19" s="75"/>
      <c r="W19" s="88"/>
    </row>
    <row r="20" spans="2:23" s="81" customFormat="1">
      <c r="B20" s="80" t="s">
        <v>133</v>
      </c>
      <c r="C20" s="90"/>
      <c r="D20" s="82"/>
      <c r="E20" s="82"/>
      <c r="F20" s="82"/>
      <c r="G20" s="82">
        <v>793.26104947580245</v>
      </c>
      <c r="H20" s="82">
        <v>365.80809363887403</v>
      </c>
      <c r="I20" s="82">
        <v>16.975136201080119</v>
      </c>
      <c r="J20" s="82">
        <v>-15.406227520093452</v>
      </c>
      <c r="K20" s="82">
        <v>-28.684658421877977</v>
      </c>
      <c r="L20" s="82">
        <v>-36.617705008082773</v>
      </c>
      <c r="M20" s="82">
        <v>-63.733454748974083</v>
      </c>
      <c r="N20" s="82">
        <v>-19.068293922782836</v>
      </c>
      <c r="O20" s="119">
        <v>-67.975983053280274</v>
      </c>
      <c r="Q20" s="103"/>
      <c r="R20" s="103"/>
      <c r="S20" s="103"/>
      <c r="T20" s="103"/>
      <c r="U20" s="103"/>
      <c r="V20" s="104"/>
      <c r="W20" s="104"/>
    </row>
    <row r="21" spans="2:23" s="80" customFormat="1">
      <c r="B21" s="95" t="s">
        <v>126</v>
      </c>
      <c r="C21" s="96"/>
      <c r="D21" s="97"/>
      <c r="E21" s="97"/>
      <c r="F21" s="97"/>
      <c r="G21" s="97">
        <v>1876.68187406834</v>
      </c>
      <c r="H21" s="97">
        <v>1848.8679484541701</v>
      </c>
      <c r="I21" s="97">
        <v>302.86778605279102</v>
      </c>
      <c r="J21" s="97">
        <v>303.05982758288201</v>
      </c>
      <c r="K21" s="97">
        <v>350.55786235278197</v>
      </c>
      <c r="L21" s="97">
        <v>416.84563615631498</v>
      </c>
      <c r="M21" s="97">
        <v>1373.33111214477</v>
      </c>
      <c r="N21" s="97">
        <v>386.30800712880699</v>
      </c>
      <c r="O21" s="122">
        <v>-129.46755382324599</v>
      </c>
      <c r="Q21" s="84"/>
      <c r="R21" s="84"/>
      <c r="S21" s="84"/>
      <c r="T21" s="84"/>
      <c r="U21" s="84"/>
      <c r="V21" s="75"/>
      <c r="W21" s="88"/>
    </row>
    <row r="22" spans="2:23" s="81" customFormat="1">
      <c r="B22" s="80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3">
      <c r="B23" s="77" t="s">
        <v>124</v>
      </c>
      <c r="C23" s="78"/>
      <c r="D23" s="79"/>
      <c r="E23" s="79"/>
      <c r="F23" s="79"/>
      <c r="G23" s="79" t="s">
        <v>115</v>
      </c>
      <c r="H23" s="79" t="s">
        <v>75</v>
      </c>
      <c r="I23" s="79" t="s">
        <v>116</v>
      </c>
      <c r="J23" s="79" t="s">
        <v>117</v>
      </c>
      <c r="K23" s="79" t="s">
        <v>118</v>
      </c>
      <c r="L23" s="79" t="s">
        <v>119</v>
      </c>
      <c r="M23" s="79" t="s">
        <v>85</v>
      </c>
      <c r="N23" s="79" t="s">
        <v>120</v>
      </c>
      <c r="O23" s="79" t="s">
        <v>111</v>
      </c>
    </row>
    <row r="24" spans="2:23" s="80" customFormat="1">
      <c r="B24" s="80" t="s">
        <v>132</v>
      </c>
      <c r="C24" s="81"/>
      <c r="D24" s="82"/>
      <c r="E24" s="82"/>
      <c r="F24" s="82"/>
      <c r="G24" s="82">
        <v>742.44417051014943</v>
      </c>
      <c r="H24" s="82">
        <v>914.41954368030031</v>
      </c>
      <c r="I24" s="82">
        <v>179.84540970023605</v>
      </c>
      <c r="J24" s="82">
        <v>200.15983382781596</v>
      </c>
      <c r="K24" s="82">
        <v>177.88866782730349</v>
      </c>
      <c r="L24" s="82">
        <v>206.10192358226695</v>
      </c>
      <c r="M24" s="82">
        <v>763.99583493762248</v>
      </c>
      <c r="N24" s="82">
        <v>148.58300416352967</v>
      </c>
      <c r="O24" s="119">
        <v>196.03983010253324</v>
      </c>
      <c r="Q24" s="84"/>
      <c r="R24" s="84"/>
      <c r="S24" s="84"/>
      <c r="T24" s="84"/>
      <c r="U24" s="84"/>
      <c r="V24" s="75"/>
      <c r="W24" s="75"/>
    </row>
    <row r="25" spans="2:23" s="80" customFormat="1">
      <c r="B25" s="80" t="s">
        <v>131</v>
      </c>
      <c r="C25" s="81"/>
      <c r="D25" s="82"/>
      <c r="E25" s="82"/>
      <c r="F25" s="82"/>
      <c r="G25" s="82">
        <v>-265.09004523608098</v>
      </c>
      <c r="H25" s="82">
        <v>-152.38638895840199</v>
      </c>
      <c r="I25" s="82">
        <v>-118.509072162546</v>
      </c>
      <c r="J25" s="82">
        <v>-489.45870676131597</v>
      </c>
      <c r="K25" s="82">
        <v>-33.585345101550999</v>
      </c>
      <c r="L25" s="82">
        <v>1.1886720701283799</v>
      </c>
      <c r="M25" s="82">
        <v>-640.36445195528506</v>
      </c>
      <c r="N25" s="82">
        <v>-39.241510927362796</v>
      </c>
      <c r="O25" s="119">
        <v>-1557.0261009836981</v>
      </c>
      <c r="Q25" s="84"/>
      <c r="R25" s="84"/>
      <c r="S25" s="84"/>
      <c r="T25" s="84"/>
      <c r="U25" s="84"/>
      <c r="V25" s="102"/>
      <c r="W25" s="102"/>
    </row>
    <row r="26" spans="2:23" s="80" customFormat="1">
      <c r="B26" s="80" t="s">
        <v>130</v>
      </c>
      <c r="C26" s="81"/>
      <c r="D26" s="82"/>
      <c r="E26" s="82"/>
      <c r="F26" s="82"/>
      <c r="G26" s="82">
        <v>19.436629282764702</v>
      </c>
      <c r="H26" s="82">
        <v>12.1468739006551</v>
      </c>
      <c r="I26" s="82">
        <v>27.120260733338899</v>
      </c>
      <c r="J26" s="82">
        <v>25.791467480254703</v>
      </c>
      <c r="K26" s="82">
        <v>3.0496816609455E-2</v>
      </c>
      <c r="L26" s="82">
        <v>-1.3957977357140601</v>
      </c>
      <c r="M26" s="82">
        <v>51.546427294489007</v>
      </c>
      <c r="N26" s="82">
        <v>21.805452527132001</v>
      </c>
      <c r="O26" s="119">
        <v>18.0895361465329</v>
      </c>
      <c r="Q26" s="84"/>
      <c r="R26" s="84"/>
      <c r="S26" s="84"/>
      <c r="T26" s="84"/>
      <c r="U26" s="84"/>
      <c r="V26" s="75"/>
      <c r="W26" s="88"/>
    </row>
    <row r="27" spans="2:23" s="80" customFormat="1">
      <c r="B27" s="80" t="s">
        <v>129</v>
      </c>
      <c r="C27" s="81"/>
      <c r="D27" s="82"/>
      <c r="E27" s="82"/>
      <c r="F27" s="82"/>
      <c r="G27" s="82">
        <v>56.471684736655298</v>
      </c>
      <c r="H27" s="82">
        <v>48.180359104139598</v>
      </c>
      <c r="I27" s="82">
        <v>9.5933926755958794</v>
      </c>
      <c r="J27" s="82">
        <v>23.616848539551601</v>
      </c>
      <c r="K27" s="82">
        <v>22.016035157306103</v>
      </c>
      <c r="L27" s="82">
        <v>6.7920233467074604</v>
      </c>
      <c r="M27" s="82">
        <v>62.018299719161</v>
      </c>
      <c r="N27" s="82">
        <v>25.7656463002075</v>
      </c>
      <c r="O27" s="119">
        <v>31.578651002632903</v>
      </c>
      <c r="Q27" s="84"/>
      <c r="R27" s="84"/>
      <c r="S27" s="84"/>
      <c r="T27" s="84"/>
      <c r="U27" s="84"/>
      <c r="V27" s="75"/>
      <c r="W27" s="88"/>
    </row>
    <row r="28" spans="2:23" s="80" customFormat="1">
      <c r="B28" s="80" t="s">
        <v>128</v>
      </c>
      <c r="C28" s="81"/>
      <c r="D28" s="82"/>
      <c r="E28" s="82"/>
      <c r="F28" s="82"/>
      <c r="G28" s="82">
        <v>221.831762194893</v>
      </c>
      <c r="H28" s="82">
        <v>201.06423106046398</v>
      </c>
      <c r="I28" s="82">
        <v>41.904801001035302</v>
      </c>
      <c r="J28" s="82">
        <v>34.886343372791899</v>
      </c>
      <c r="K28" s="82">
        <v>51.641576323844198</v>
      </c>
      <c r="L28" s="82">
        <v>61.108797262230297</v>
      </c>
      <c r="M28" s="82">
        <v>189.541517959902</v>
      </c>
      <c r="N28" s="82">
        <v>54.268405710890001</v>
      </c>
      <c r="O28" s="119">
        <v>58.9190042037201</v>
      </c>
      <c r="Q28" s="84"/>
      <c r="R28" s="84"/>
      <c r="S28" s="84"/>
      <c r="T28" s="84"/>
      <c r="U28" s="84"/>
      <c r="V28" s="75"/>
      <c r="W28" s="88"/>
    </row>
    <row r="29" spans="2:23" s="81" customFormat="1">
      <c r="B29" s="80" t="s">
        <v>133</v>
      </c>
      <c r="C29" s="90"/>
      <c r="D29" s="82"/>
      <c r="E29" s="82"/>
      <c r="F29" s="82"/>
      <c r="G29" s="82">
        <v>761.69216141925824</v>
      </c>
      <c r="H29" s="82">
        <v>287.9337890706031</v>
      </c>
      <c r="I29" s="82">
        <v>-8.7469317878611221</v>
      </c>
      <c r="J29" s="82">
        <v>-42.124823077662214</v>
      </c>
      <c r="K29" s="82">
        <v>-56.265739300557257</v>
      </c>
      <c r="L29" s="82">
        <v>-65.693809121529043</v>
      </c>
      <c r="M29" s="82">
        <v>-172.83130328760939</v>
      </c>
      <c r="N29" s="82">
        <v>-48.274469170999382</v>
      </c>
      <c r="O29" s="119">
        <v>-105.65185208744089</v>
      </c>
      <c r="Q29" s="103"/>
      <c r="R29" s="103"/>
      <c r="S29" s="103"/>
      <c r="T29" s="103"/>
      <c r="U29" s="103"/>
      <c r="V29" s="104"/>
      <c r="W29" s="104"/>
    </row>
    <row r="30" spans="2:23" s="80" customFormat="1">
      <c r="B30" s="95" t="s">
        <v>126</v>
      </c>
      <c r="C30" s="96"/>
      <c r="D30" s="97"/>
      <c r="E30" s="97"/>
      <c r="F30" s="97"/>
      <c r="G30" s="97">
        <v>1536.7863629076398</v>
      </c>
      <c r="H30" s="97">
        <v>1311.3584078577601</v>
      </c>
      <c r="I30" s="97">
        <v>131.207860159799</v>
      </c>
      <c r="J30" s="97">
        <v>-247.12903661856399</v>
      </c>
      <c r="K30" s="97">
        <v>161.72569172295499</v>
      </c>
      <c r="L30" s="97">
        <v>208.10180940408998</v>
      </c>
      <c r="M30" s="97">
        <v>253.90632466828001</v>
      </c>
      <c r="N30" s="97">
        <v>162.90652860339699</v>
      </c>
      <c r="O30" s="122">
        <v>-1358.0509316157199</v>
      </c>
      <c r="Q30" s="84"/>
      <c r="R30" s="84"/>
      <c r="S30" s="84"/>
      <c r="T30" s="84"/>
      <c r="U30" s="84"/>
      <c r="V30" s="75"/>
      <c r="W30" s="88"/>
    </row>
    <row r="31" spans="2:23" s="81" customFormat="1">
      <c r="B31" s="80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</row>
    <row r="32" spans="2:23">
      <c r="B32" s="77" t="s">
        <v>44</v>
      </c>
      <c r="C32" s="78"/>
      <c r="D32" s="79"/>
      <c r="E32" s="79"/>
      <c r="F32" s="79"/>
      <c r="G32" s="79" t="s">
        <v>115</v>
      </c>
      <c r="H32" s="79" t="s">
        <v>75</v>
      </c>
      <c r="I32" s="79" t="s">
        <v>116</v>
      </c>
      <c r="J32" s="79" t="s">
        <v>117</v>
      </c>
      <c r="K32" s="79" t="s">
        <v>118</v>
      </c>
      <c r="L32" s="79" t="s">
        <v>119</v>
      </c>
      <c r="M32" s="79" t="s">
        <v>85</v>
      </c>
      <c r="N32" s="79" t="s">
        <v>120</v>
      </c>
      <c r="O32" s="79" t="s">
        <v>111</v>
      </c>
    </row>
    <row r="33" spans="2:23" s="80" customFormat="1">
      <c r="B33" s="80" t="s">
        <v>132</v>
      </c>
      <c r="C33" s="81"/>
      <c r="D33" s="82"/>
      <c r="E33" s="82"/>
      <c r="F33" s="82"/>
      <c r="G33" s="82">
        <v>9677.0200129235218</v>
      </c>
      <c r="H33" s="82">
        <v>14837.940210317351</v>
      </c>
      <c r="I33" s="82">
        <v>746.02561900787202</v>
      </c>
      <c r="J33" s="82">
        <v>2833.1139833811239</v>
      </c>
      <c r="K33" s="82">
        <v>3378.3238693940852</v>
      </c>
      <c r="L33" s="82">
        <v>2552.9594974230808</v>
      </c>
      <c r="M33" s="82">
        <v>9510.4229692061635</v>
      </c>
      <c r="N33" s="82">
        <v>1791.5188814859275</v>
      </c>
      <c r="O33" s="119">
        <v>1919.1659926120785</v>
      </c>
      <c r="Q33" s="84"/>
      <c r="R33" s="84"/>
      <c r="S33" s="84"/>
      <c r="T33" s="84"/>
      <c r="U33" s="84"/>
      <c r="V33" s="75"/>
      <c r="W33" s="75"/>
    </row>
    <row r="34" spans="2:23" s="80" customFormat="1">
      <c r="B34" s="80" t="s">
        <v>131</v>
      </c>
      <c r="C34" s="81"/>
      <c r="D34" s="82"/>
      <c r="E34" s="82"/>
      <c r="F34" s="82"/>
      <c r="G34" s="82">
        <v>250.77216604689301</v>
      </c>
      <c r="H34" s="82">
        <v>13099.3772764442</v>
      </c>
      <c r="I34" s="82">
        <v>2.361171607508</v>
      </c>
      <c r="J34" s="82">
        <v>117.179145485372</v>
      </c>
      <c r="K34" s="82">
        <v>-45.515367373783803</v>
      </c>
      <c r="L34" s="82">
        <v>-22.1600021360812</v>
      </c>
      <c r="M34" s="82">
        <v>51.864947583014995</v>
      </c>
      <c r="N34" s="82">
        <v>261.87792283500301</v>
      </c>
      <c r="O34" s="119">
        <v>279.34424776706499</v>
      </c>
      <c r="Q34" s="84"/>
      <c r="R34" s="84"/>
      <c r="S34" s="84"/>
      <c r="T34" s="84"/>
      <c r="U34" s="84"/>
      <c r="V34" s="102"/>
      <c r="W34" s="102"/>
    </row>
    <row r="35" spans="2:23" s="80" customFormat="1">
      <c r="B35" s="80" t="s">
        <v>130</v>
      </c>
      <c r="C35" s="81"/>
      <c r="D35" s="82"/>
      <c r="E35" s="82"/>
      <c r="F35" s="82"/>
      <c r="G35" s="82">
        <v>1468.8080924501801</v>
      </c>
      <c r="H35" s="82">
        <v>1824.28479895739</v>
      </c>
      <c r="I35" s="82">
        <v>169.15871570766302</v>
      </c>
      <c r="J35" s="82">
        <v>324.65383079858003</v>
      </c>
      <c r="K35" s="82">
        <v>856.25955636332696</v>
      </c>
      <c r="L35" s="82">
        <v>608.51759936365499</v>
      </c>
      <c r="M35" s="82">
        <v>1958.5897022332199</v>
      </c>
      <c r="N35" s="82">
        <v>245.02800343502901</v>
      </c>
      <c r="O35" s="119">
        <v>842.98518440701002</v>
      </c>
      <c r="Q35" s="84"/>
      <c r="R35" s="84"/>
      <c r="S35" s="84"/>
      <c r="T35" s="84"/>
      <c r="U35" s="84"/>
      <c r="V35" s="75"/>
      <c r="W35" s="88"/>
    </row>
    <row r="36" spans="2:23" s="80" customFormat="1">
      <c r="B36" s="80" t="s">
        <v>129</v>
      </c>
      <c r="C36" s="81"/>
      <c r="D36" s="82"/>
      <c r="E36" s="82"/>
      <c r="F36" s="82"/>
      <c r="G36" s="82">
        <v>502.46715370286404</v>
      </c>
      <c r="H36" s="82">
        <v>751.55788990964902</v>
      </c>
      <c r="I36" s="82">
        <v>215.967985030931</v>
      </c>
      <c r="J36" s="82">
        <v>261.885934514528</v>
      </c>
      <c r="K36" s="82">
        <v>246.96802741782201</v>
      </c>
      <c r="L36" s="82">
        <v>264.83846377334999</v>
      </c>
      <c r="M36" s="82">
        <v>989.66041073663098</v>
      </c>
      <c r="N36" s="82">
        <v>302.13556482339499</v>
      </c>
      <c r="O36" s="119">
        <v>283.162277947316</v>
      </c>
      <c r="Q36" s="84"/>
      <c r="R36" s="84"/>
      <c r="S36" s="84"/>
      <c r="T36" s="84"/>
      <c r="U36" s="84"/>
      <c r="V36" s="75"/>
      <c r="W36" s="88"/>
    </row>
    <row r="37" spans="2:23" s="80" customFormat="1">
      <c r="B37" s="80" t="s">
        <v>128</v>
      </c>
      <c r="C37" s="81"/>
      <c r="D37" s="82"/>
      <c r="E37" s="82"/>
      <c r="F37" s="82"/>
      <c r="G37" s="82">
        <v>4400.28633209502</v>
      </c>
      <c r="H37" s="82">
        <v>5426.5124673898799</v>
      </c>
      <c r="I37" s="82">
        <v>1402.6669616972001</v>
      </c>
      <c r="J37" s="82">
        <v>1429.56016884377</v>
      </c>
      <c r="K37" s="82">
        <v>1399.5404982290802</v>
      </c>
      <c r="L37" s="82">
        <v>1533.9482456506</v>
      </c>
      <c r="M37" s="82">
        <v>5765.7158744206499</v>
      </c>
      <c r="N37" s="82">
        <v>1482.3639544817499</v>
      </c>
      <c r="O37" s="119">
        <v>1422.24183120819</v>
      </c>
      <c r="Q37" s="84"/>
      <c r="R37" s="84"/>
      <c r="S37" s="84"/>
      <c r="T37" s="84"/>
      <c r="U37" s="84"/>
      <c r="V37" s="75"/>
      <c r="W37" s="88"/>
    </row>
    <row r="38" spans="2:23" s="81" customFormat="1">
      <c r="B38" s="80" t="s">
        <v>127</v>
      </c>
      <c r="C38" s="90"/>
      <c r="D38" s="82"/>
      <c r="E38" s="82"/>
      <c r="F38" s="82"/>
      <c r="G38" s="82">
        <v>64.523377535821055</v>
      </c>
      <c r="H38" s="82">
        <v>-687.6446777918718</v>
      </c>
      <c r="I38" s="82">
        <v>-6.6573287318844905</v>
      </c>
      <c r="J38" s="82">
        <v>9.8922279905159485</v>
      </c>
      <c r="K38" s="82">
        <v>-96.830301918681016</v>
      </c>
      <c r="L38" s="82">
        <v>-219.35393349463448</v>
      </c>
      <c r="M38" s="82">
        <v>-312.94933615468017</v>
      </c>
      <c r="N38" s="82">
        <v>-117.92712725989486</v>
      </c>
      <c r="O38" s="119">
        <v>-151.51125629129956</v>
      </c>
      <c r="Q38" s="103"/>
      <c r="R38" s="103"/>
      <c r="S38" s="103"/>
      <c r="T38" s="103"/>
      <c r="U38" s="103"/>
      <c r="V38" s="104"/>
      <c r="W38" s="104"/>
    </row>
    <row r="39" spans="2:23" s="80" customFormat="1">
      <c r="B39" s="95" t="s">
        <v>126</v>
      </c>
      <c r="C39" s="96"/>
      <c r="D39" s="97"/>
      <c r="E39" s="97"/>
      <c r="F39" s="97"/>
      <c r="G39" s="97">
        <v>16363.877134754301</v>
      </c>
      <c r="H39" s="97">
        <v>35252.027965226596</v>
      </c>
      <c r="I39" s="97">
        <v>2529.5231243192898</v>
      </c>
      <c r="J39" s="97">
        <v>4976.2852910138899</v>
      </c>
      <c r="K39" s="97">
        <v>5738.7462821118497</v>
      </c>
      <c r="L39" s="97">
        <v>4718.7498705799699</v>
      </c>
      <c r="M39" s="97">
        <v>17963.304568025</v>
      </c>
      <c r="N39" s="97">
        <v>3964.9971998012097</v>
      </c>
      <c r="O39" s="122">
        <v>4595.3882776503597</v>
      </c>
      <c r="Q39" s="84"/>
      <c r="R39" s="84"/>
      <c r="S39" s="84"/>
      <c r="T39" s="84"/>
      <c r="U39" s="84"/>
      <c r="V39" s="75"/>
      <c r="W39" s="88"/>
    </row>
    <row r="40" spans="2:23" s="81" customFormat="1">
      <c r="B40" s="80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</row>
    <row r="41" spans="2:23">
      <c r="B41" s="77" t="s">
        <v>45</v>
      </c>
      <c r="C41" s="78"/>
      <c r="D41" s="79"/>
      <c r="E41" s="79"/>
      <c r="F41" s="79"/>
      <c r="G41" s="79" t="s">
        <v>115</v>
      </c>
      <c r="H41" s="79" t="s">
        <v>75</v>
      </c>
      <c r="I41" s="79" t="s">
        <v>116</v>
      </c>
      <c r="J41" s="79" t="s">
        <v>117</v>
      </c>
      <c r="K41" s="79" t="s">
        <v>118</v>
      </c>
      <c r="L41" s="79" t="s">
        <v>119</v>
      </c>
      <c r="M41" s="79" t="s">
        <v>85</v>
      </c>
      <c r="N41" s="79" t="s">
        <v>120</v>
      </c>
      <c r="O41" s="79" t="s">
        <v>111</v>
      </c>
    </row>
    <row r="42" spans="2:23" s="80" customFormat="1">
      <c r="B42" s="80" t="s">
        <v>132</v>
      </c>
      <c r="C42" s="81"/>
      <c r="D42" s="82"/>
      <c r="E42" s="82"/>
      <c r="F42" s="82"/>
      <c r="G42" s="82">
        <v>6902.5601968042092</v>
      </c>
      <c r="H42" s="82">
        <v>13184.896831442002</v>
      </c>
      <c r="I42" s="82">
        <v>11795.99279765577</v>
      </c>
      <c r="J42" s="82">
        <v>11826.690503518301</v>
      </c>
      <c r="K42" s="82">
        <v>12930.439818717599</v>
      </c>
      <c r="L42" s="82">
        <v>13004.285151084001</v>
      </c>
      <c r="M42" s="82">
        <v>13004.285151084001</v>
      </c>
      <c r="N42" s="82">
        <v>12360.570965742512</v>
      </c>
      <c r="O42" s="119">
        <v>11230.2523588645</v>
      </c>
      <c r="Q42" s="84"/>
      <c r="R42" s="84"/>
      <c r="S42" s="84"/>
      <c r="T42" s="84"/>
      <c r="U42" s="84"/>
      <c r="V42" s="75"/>
      <c r="W42" s="75"/>
    </row>
    <row r="43" spans="2:23" s="80" customFormat="1">
      <c r="B43" s="80" t="s">
        <v>131</v>
      </c>
      <c r="C43" s="81"/>
      <c r="D43" s="82"/>
      <c r="E43" s="82"/>
      <c r="F43" s="82"/>
      <c r="G43" s="82">
        <v>1462.9600997782402</v>
      </c>
      <c r="H43" s="82">
        <v>13585.0967011005</v>
      </c>
      <c r="I43" s="82">
        <v>13497.0239580827</v>
      </c>
      <c r="J43" s="82">
        <v>2482.0855290660002</v>
      </c>
      <c r="K43" s="82">
        <v>2177.4889111294997</v>
      </c>
      <c r="L43" s="82">
        <v>1722.3751117831898</v>
      </c>
      <c r="M43" s="82">
        <v>1722.3751117831898</v>
      </c>
      <c r="N43" s="82">
        <v>1593.5362140745699</v>
      </c>
      <c r="O43" s="119">
        <v>334.60569149509399</v>
      </c>
      <c r="Q43" s="84"/>
      <c r="R43" s="84"/>
      <c r="S43" s="84"/>
      <c r="T43" s="84"/>
      <c r="U43" s="84"/>
      <c r="V43" s="102"/>
      <c r="W43" s="102"/>
    </row>
    <row r="44" spans="2:23" s="80" customFormat="1">
      <c r="B44" s="80" t="s">
        <v>130</v>
      </c>
      <c r="C44" s="81"/>
      <c r="D44" s="82"/>
      <c r="E44" s="82"/>
      <c r="F44" s="82"/>
      <c r="G44" s="82">
        <v>1029.0742640095</v>
      </c>
      <c r="H44" s="82">
        <v>1280.02613197757</v>
      </c>
      <c r="I44" s="82">
        <v>1041.35647504964</v>
      </c>
      <c r="J44" s="82">
        <v>816.63075730114997</v>
      </c>
      <c r="K44" s="82">
        <v>1204.04174936206</v>
      </c>
      <c r="L44" s="82">
        <v>1255.3832884835701</v>
      </c>
      <c r="M44" s="82">
        <v>1255.3832884835701</v>
      </c>
      <c r="N44" s="82">
        <v>960.29024444602805</v>
      </c>
      <c r="O44" s="119">
        <v>1263.6237560813699</v>
      </c>
      <c r="Q44" s="84"/>
      <c r="R44" s="84"/>
      <c r="S44" s="84"/>
      <c r="T44" s="84"/>
      <c r="U44" s="84"/>
      <c r="V44" s="75"/>
      <c r="W44" s="88"/>
    </row>
    <row r="45" spans="2:23" s="80" customFormat="1">
      <c r="B45" s="80" t="s">
        <v>129</v>
      </c>
      <c r="C45" s="81"/>
      <c r="D45" s="82"/>
      <c r="E45" s="82"/>
      <c r="F45" s="82"/>
      <c r="G45" s="82">
        <v>341.58626233187903</v>
      </c>
      <c r="H45" s="82">
        <v>423.63019269570299</v>
      </c>
      <c r="I45" s="82">
        <v>478.706981832015</v>
      </c>
      <c r="J45" s="82">
        <v>526.982860731556</v>
      </c>
      <c r="K45" s="82">
        <v>554.24690470447604</v>
      </c>
      <c r="L45" s="82">
        <v>570.20407259347996</v>
      </c>
      <c r="M45" s="82">
        <v>570.20407259347996</v>
      </c>
      <c r="N45" s="82">
        <v>619.65672155989694</v>
      </c>
      <c r="O45" s="119">
        <v>669.23867650293505</v>
      </c>
      <c r="Q45" s="84"/>
      <c r="R45" s="84"/>
      <c r="S45" s="84"/>
      <c r="T45" s="84"/>
      <c r="U45" s="84"/>
      <c r="V45" s="75"/>
      <c r="W45" s="88"/>
    </row>
    <row r="46" spans="2:23" s="80" customFormat="1">
      <c r="B46" s="80" t="s">
        <v>128</v>
      </c>
      <c r="C46" s="81"/>
      <c r="D46" s="82"/>
      <c r="E46" s="82"/>
      <c r="F46" s="82"/>
      <c r="G46" s="82">
        <v>-2.30508209487234E-3</v>
      </c>
      <c r="H46" s="82">
        <v>-5.2915978350274104E-3</v>
      </c>
      <c r="I46" s="82">
        <v>0.40618622830385098</v>
      </c>
      <c r="J46" s="82">
        <v>1.24639082994237E-2</v>
      </c>
      <c r="K46" s="82">
        <v>22.764674617596999</v>
      </c>
      <c r="L46" s="82">
        <v>86.827957312202997</v>
      </c>
      <c r="M46" s="82">
        <v>86.827957312202997</v>
      </c>
      <c r="N46" s="82">
        <v>95.402096703838112</v>
      </c>
      <c r="O46" s="119">
        <v>86.326546765090697</v>
      </c>
      <c r="Q46" s="84"/>
      <c r="R46" s="84"/>
      <c r="S46" s="84"/>
      <c r="T46" s="84"/>
      <c r="U46" s="84"/>
      <c r="V46" s="75"/>
      <c r="W46" s="88"/>
    </row>
    <row r="47" spans="2:23" s="81" customFormat="1">
      <c r="B47" s="80" t="s">
        <v>127</v>
      </c>
      <c r="C47" s="90"/>
      <c r="D47" s="82"/>
      <c r="E47" s="82"/>
      <c r="F47" s="82"/>
      <c r="G47" s="82">
        <v>-4.9008858178035757</v>
      </c>
      <c r="H47" s="82">
        <v>-395.18883021193761</v>
      </c>
      <c r="I47" s="82">
        <v>-393.68584113262904</v>
      </c>
      <c r="J47" s="82">
        <v>130.36644897269252</v>
      </c>
      <c r="K47" s="82">
        <v>376.268417298668</v>
      </c>
      <c r="L47" s="82">
        <v>349.42020939425674</v>
      </c>
      <c r="M47" s="82">
        <v>349.42020939425674</v>
      </c>
      <c r="N47" s="82">
        <v>348.20064436925509</v>
      </c>
      <c r="O47" s="119">
        <v>320.0536698500099</v>
      </c>
      <c r="Q47" s="103"/>
      <c r="R47" s="103"/>
      <c r="S47" s="103"/>
      <c r="T47" s="103"/>
      <c r="U47" s="103"/>
      <c r="V47" s="104"/>
      <c r="W47" s="104"/>
    </row>
    <row r="48" spans="2:23" s="80" customFormat="1">
      <c r="B48" s="95" t="s">
        <v>126</v>
      </c>
      <c r="C48" s="96"/>
      <c r="D48" s="97"/>
      <c r="E48" s="97"/>
      <c r="F48" s="97"/>
      <c r="G48" s="97">
        <v>9731.27763202393</v>
      </c>
      <c r="H48" s="97">
        <v>28078.455735406002</v>
      </c>
      <c r="I48" s="97">
        <v>26419.8005577158</v>
      </c>
      <c r="J48" s="97">
        <v>15782.768563497999</v>
      </c>
      <c r="K48" s="97">
        <v>17265.2504758299</v>
      </c>
      <c r="L48" s="97">
        <v>16988.495790650701</v>
      </c>
      <c r="M48" s="97">
        <v>16988.495790650701</v>
      </c>
      <c r="N48" s="97">
        <v>15977.6568868961</v>
      </c>
      <c r="O48" s="122">
        <v>13904.100699559</v>
      </c>
      <c r="Q48" s="84"/>
      <c r="R48" s="84"/>
      <c r="S48" s="84"/>
      <c r="T48" s="84"/>
      <c r="U48" s="84"/>
      <c r="V48" s="75"/>
      <c r="W48" s="88"/>
    </row>
    <row r="49" spans="2:15" s="81" customFormat="1">
      <c r="B49" s="80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2:15" s="80" customFormat="1">
      <c r="B50" s="80" t="s">
        <v>125</v>
      </c>
      <c r="D50" s="82"/>
      <c r="E50" s="82"/>
      <c r="F50" s="82"/>
      <c r="G50" s="106"/>
      <c r="H50" s="106"/>
      <c r="I50" s="106"/>
      <c r="J50" s="106"/>
      <c r="K50" s="106"/>
      <c r="L50" s="106"/>
      <c r="M50" s="106"/>
      <c r="N50" s="106"/>
      <c r="O50" s="106"/>
    </row>
    <row r="51" spans="2:15" s="80" customFormat="1">
      <c r="D51" s="82"/>
      <c r="E51" s="82"/>
      <c r="F51" s="82"/>
      <c r="G51" s="106"/>
      <c r="H51" s="106"/>
      <c r="I51" s="106"/>
      <c r="J51" s="106"/>
      <c r="K51" s="106"/>
      <c r="L51" s="106"/>
      <c r="M51" s="106"/>
      <c r="N51" s="106"/>
      <c r="O51" s="106"/>
    </row>
    <row r="52" spans="2:15" s="80" customFormat="1">
      <c r="D52" s="82"/>
      <c r="E52" s="82"/>
      <c r="F52" s="82"/>
      <c r="G52" s="106"/>
      <c r="H52" s="106"/>
      <c r="I52" s="106"/>
      <c r="J52" s="106"/>
      <c r="K52" s="106"/>
      <c r="L52" s="106"/>
      <c r="M52" s="106"/>
      <c r="N52" s="106"/>
      <c r="O52" s="106"/>
    </row>
    <row r="53" spans="2:15" s="80" customFormat="1">
      <c r="D53" s="82"/>
      <c r="E53" s="82"/>
      <c r="F53" s="82"/>
      <c r="G53" s="106"/>
      <c r="H53" s="106"/>
      <c r="I53" s="106"/>
      <c r="J53" s="106"/>
      <c r="K53" s="106"/>
      <c r="L53" s="106"/>
      <c r="M53" s="106"/>
      <c r="N53" s="106"/>
      <c r="O53" s="106"/>
    </row>
    <row r="54" spans="2:15" s="80" customFormat="1">
      <c r="B54" s="89"/>
      <c r="C54" s="89"/>
      <c r="D54" s="91"/>
      <c r="E54" s="91"/>
      <c r="F54" s="91"/>
      <c r="G54" s="107"/>
      <c r="H54" s="107"/>
      <c r="I54" s="107"/>
      <c r="J54" s="107"/>
      <c r="K54" s="107"/>
      <c r="L54" s="107"/>
      <c r="M54" s="107"/>
      <c r="N54" s="107"/>
      <c r="O54" s="107"/>
    </row>
    <row r="55" spans="2:15" s="80" customFormat="1">
      <c r="B55" s="89"/>
      <c r="D55" s="108"/>
      <c r="E55" s="108"/>
      <c r="F55" s="108"/>
      <c r="G55" s="109"/>
      <c r="H55" s="109"/>
      <c r="I55" s="109"/>
      <c r="J55" s="109"/>
      <c r="K55" s="109"/>
      <c r="L55" s="109"/>
      <c r="M55" s="109"/>
      <c r="N55" s="109"/>
      <c r="O55" s="109"/>
    </row>
    <row r="56" spans="2:15" s="80" customFormat="1">
      <c r="D56" s="82"/>
      <c r="E56" s="82"/>
      <c r="F56" s="82"/>
      <c r="G56" s="106"/>
      <c r="H56" s="106"/>
      <c r="I56" s="106"/>
      <c r="J56" s="106"/>
      <c r="K56" s="106"/>
      <c r="L56" s="106"/>
      <c r="M56" s="106"/>
      <c r="N56" s="106"/>
      <c r="O56" s="106"/>
    </row>
    <row r="57" spans="2:15" s="80" customFormat="1">
      <c r="D57" s="82"/>
      <c r="E57" s="82"/>
      <c r="F57" s="82"/>
      <c r="G57" s="106"/>
      <c r="H57" s="106"/>
      <c r="I57" s="106"/>
      <c r="J57" s="106"/>
      <c r="K57" s="106"/>
      <c r="L57" s="106"/>
      <c r="M57" s="106"/>
      <c r="N57" s="106"/>
      <c r="O57" s="106"/>
    </row>
    <row r="58" spans="2:15" s="80" customFormat="1">
      <c r="D58" s="82"/>
      <c r="E58" s="82"/>
      <c r="F58" s="82"/>
      <c r="G58" s="106"/>
      <c r="H58" s="106"/>
      <c r="I58" s="106"/>
      <c r="J58" s="106"/>
      <c r="K58" s="106"/>
      <c r="L58" s="106"/>
      <c r="M58" s="106"/>
      <c r="N58" s="106"/>
      <c r="O58" s="106"/>
    </row>
    <row r="59" spans="2:15" s="80" customFormat="1">
      <c r="D59" s="82"/>
      <c r="E59" s="82"/>
      <c r="F59" s="82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2:15" s="80" customFormat="1">
      <c r="D60" s="82"/>
      <c r="E60" s="82"/>
      <c r="F60" s="82"/>
      <c r="G60" s="106"/>
      <c r="H60" s="106"/>
      <c r="I60" s="106"/>
      <c r="J60" s="106"/>
      <c r="K60" s="106"/>
      <c r="L60" s="106"/>
      <c r="M60" s="106"/>
      <c r="N60" s="106"/>
      <c r="O60" s="106"/>
    </row>
    <row r="61" spans="2:15" s="80" customFormat="1">
      <c r="C61" s="89"/>
      <c r="D61" s="82"/>
      <c r="E61" s="82"/>
      <c r="F61" s="82"/>
      <c r="G61" s="106"/>
      <c r="H61" s="106"/>
      <c r="I61" s="106"/>
      <c r="J61" s="106"/>
      <c r="K61" s="106"/>
      <c r="L61" s="106"/>
      <c r="M61" s="106"/>
      <c r="N61" s="106"/>
      <c r="O61" s="106"/>
    </row>
    <row r="62" spans="2:15" s="80" customFormat="1">
      <c r="B62" s="89"/>
      <c r="C62" s="89"/>
      <c r="D62" s="91"/>
      <c r="E62" s="91"/>
      <c r="F62" s="91"/>
      <c r="G62" s="107"/>
      <c r="H62" s="107"/>
      <c r="I62" s="107"/>
      <c r="J62" s="107"/>
      <c r="K62" s="107"/>
      <c r="L62" s="107"/>
      <c r="M62" s="107"/>
      <c r="N62" s="107"/>
      <c r="O62" s="107"/>
    </row>
    <row r="63" spans="2:15" s="80" customFormat="1">
      <c r="D63" s="110"/>
      <c r="E63" s="110"/>
      <c r="F63" s="110"/>
      <c r="G63" s="111"/>
      <c r="H63" s="111"/>
      <c r="I63" s="111"/>
      <c r="J63" s="111"/>
      <c r="K63" s="111"/>
      <c r="L63" s="111"/>
      <c r="M63" s="111"/>
      <c r="N63" s="111"/>
      <c r="O63" s="111"/>
    </row>
    <row r="64" spans="2:15" s="80" customFormat="1">
      <c r="D64" s="110"/>
      <c r="E64" s="110"/>
      <c r="F64" s="110"/>
      <c r="G64" s="111"/>
      <c r="H64" s="111"/>
      <c r="I64" s="111"/>
      <c r="J64" s="111"/>
      <c r="K64" s="111"/>
      <c r="L64" s="111"/>
      <c r="M64" s="111"/>
      <c r="N64" s="111"/>
      <c r="O64" s="111"/>
    </row>
    <row r="65" spans="2:15" s="80" customFormat="1">
      <c r="B65" s="89"/>
      <c r="C65" s="89"/>
      <c r="D65" s="91"/>
      <c r="E65" s="91"/>
      <c r="F65" s="91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2:15" s="80" customFormat="1">
      <c r="B66" s="89"/>
      <c r="C66" s="89"/>
      <c r="D66" s="91"/>
      <c r="E66" s="91"/>
      <c r="F66" s="91"/>
      <c r="G66" s="112"/>
      <c r="H66" s="112"/>
      <c r="I66" s="112"/>
      <c r="J66" s="112"/>
      <c r="K66" s="112"/>
      <c r="L66" s="112"/>
      <c r="M66" s="112"/>
      <c r="N66" s="112"/>
      <c r="O66" s="112"/>
    </row>
    <row r="67" spans="2:15" s="80" customFormat="1">
      <c r="B67" s="89"/>
      <c r="D67" s="108"/>
      <c r="E67" s="108"/>
      <c r="F67" s="108"/>
      <c r="G67" s="113"/>
      <c r="H67" s="113"/>
      <c r="I67" s="113"/>
      <c r="J67" s="113"/>
      <c r="K67" s="113"/>
      <c r="L67" s="113"/>
      <c r="M67" s="113"/>
      <c r="N67" s="113"/>
      <c r="O67" s="113"/>
    </row>
    <row r="68" spans="2:15" s="80" customFormat="1">
      <c r="D68" s="82"/>
      <c r="E68" s="82"/>
      <c r="F68" s="82"/>
      <c r="G68" s="114"/>
      <c r="H68" s="114"/>
      <c r="I68" s="114"/>
      <c r="J68" s="114"/>
      <c r="K68" s="114"/>
      <c r="L68" s="114"/>
      <c r="M68" s="114"/>
      <c r="N68" s="114"/>
      <c r="O68" s="114"/>
    </row>
    <row r="69" spans="2:15" s="80" customFormat="1">
      <c r="D69" s="82"/>
      <c r="E69" s="82"/>
      <c r="F69" s="82"/>
      <c r="G69" s="114"/>
      <c r="H69" s="114"/>
      <c r="I69" s="114"/>
      <c r="J69" s="114"/>
      <c r="K69" s="114"/>
      <c r="L69" s="114"/>
      <c r="M69" s="114"/>
      <c r="N69" s="114"/>
      <c r="O69" s="114"/>
    </row>
    <row r="70" spans="2:15" s="80" customFormat="1">
      <c r="D70" s="82"/>
      <c r="E70" s="82"/>
      <c r="F70" s="82"/>
      <c r="G70" s="114"/>
      <c r="H70" s="114"/>
      <c r="I70" s="114"/>
      <c r="J70" s="114"/>
      <c r="K70" s="114"/>
      <c r="L70" s="114"/>
      <c r="M70" s="114"/>
      <c r="N70" s="114"/>
      <c r="O70" s="114"/>
    </row>
    <row r="71" spans="2:15" s="80" customFormat="1">
      <c r="D71" s="82"/>
      <c r="E71" s="82"/>
      <c r="F71" s="82"/>
      <c r="G71" s="114"/>
      <c r="H71" s="114"/>
      <c r="I71" s="114"/>
      <c r="J71" s="114"/>
      <c r="K71" s="114"/>
      <c r="L71" s="114"/>
      <c r="M71" s="114"/>
      <c r="N71" s="114"/>
      <c r="O71" s="114"/>
    </row>
    <row r="72" spans="2:15" s="80" customFormat="1">
      <c r="D72" s="82"/>
      <c r="E72" s="82"/>
      <c r="F72" s="82"/>
      <c r="G72" s="114"/>
      <c r="H72" s="114"/>
      <c r="I72" s="114"/>
      <c r="J72" s="114"/>
      <c r="K72" s="114"/>
      <c r="L72" s="114"/>
      <c r="M72" s="114"/>
      <c r="N72" s="114"/>
      <c r="O72" s="114"/>
    </row>
    <row r="73" spans="2:15" s="80" customFormat="1">
      <c r="D73" s="82"/>
      <c r="E73" s="82"/>
      <c r="F73" s="82"/>
      <c r="G73" s="114"/>
      <c r="H73" s="114"/>
      <c r="I73" s="114"/>
      <c r="J73" s="114"/>
      <c r="K73" s="114"/>
      <c r="L73" s="114"/>
      <c r="M73" s="114"/>
      <c r="N73" s="114"/>
      <c r="O73" s="114"/>
    </row>
    <row r="74" spans="2:15" s="80" customFormat="1">
      <c r="D74" s="82"/>
      <c r="E74" s="82"/>
      <c r="F74" s="82"/>
      <c r="G74" s="114"/>
      <c r="H74" s="114"/>
      <c r="I74" s="114"/>
      <c r="J74" s="114"/>
      <c r="K74" s="114"/>
      <c r="L74" s="114"/>
      <c r="M74" s="114"/>
      <c r="N74" s="114"/>
      <c r="O74" s="114"/>
    </row>
    <row r="75" spans="2:15" s="80" customFormat="1">
      <c r="D75" s="82"/>
      <c r="E75" s="82"/>
      <c r="F75" s="82"/>
      <c r="G75" s="114"/>
      <c r="H75" s="114"/>
      <c r="I75" s="114"/>
      <c r="J75" s="114"/>
      <c r="K75" s="114"/>
      <c r="L75" s="114"/>
      <c r="M75" s="114"/>
      <c r="N75" s="114"/>
      <c r="O75" s="114"/>
    </row>
    <row r="76" spans="2:15" s="80" customFormat="1">
      <c r="D76" s="82"/>
      <c r="E76" s="82"/>
      <c r="F76" s="82"/>
      <c r="G76" s="114"/>
      <c r="H76" s="114"/>
      <c r="I76" s="114"/>
      <c r="J76" s="114"/>
      <c r="K76" s="114"/>
      <c r="L76" s="114"/>
      <c r="M76" s="114"/>
      <c r="N76" s="114"/>
      <c r="O76" s="114"/>
    </row>
    <row r="77" spans="2:15" s="80" customFormat="1"/>
    <row r="78" spans="2:15" s="80" customFormat="1">
      <c r="B78" s="115"/>
      <c r="C78" s="116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</row>
    <row r="79" spans="2:15" s="80" customFormat="1">
      <c r="D79" s="82"/>
      <c r="E79" s="82"/>
      <c r="F79" s="82"/>
      <c r="G79" s="114"/>
      <c r="H79" s="114"/>
      <c r="I79" s="114"/>
      <c r="J79" s="114"/>
      <c r="K79" s="114"/>
      <c r="L79" s="114"/>
      <c r="M79" s="114"/>
      <c r="N79" s="114"/>
      <c r="O79" s="114"/>
    </row>
    <row r="80" spans="2:15" s="80" customFormat="1">
      <c r="D80" s="82"/>
      <c r="E80" s="82"/>
      <c r="F80" s="82"/>
      <c r="G80" s="114"/>
      <c r="H80" s="114"/>
      <c r="I80" s="114"/>
      <c r="J80" s="114"/>
      <c r="K80" s="114"/>
      <c r="L80" s="114"/>
      <c r="M80" s="114"/>
      <c r="N80" s="114"/>
      <c r="O80" s="114"/>
    </row>
    <row r="81" spans="2:15" s="80" customFormat="1">
      <c r="D81" s="82"/>
      <c r="E81" s="82"/>
      <c r="F81" s="82"/>
      <c r="G81" s="114"/>
      <c r="H81" s="114"/>
      <c r="I81" s="114"/>
      <c r="J81" s="114"/>
      <c r="K81" s="114"/>
      <c r="L81" s="114"/>
      <c r="M81" s="114"/>
      <c r="N81" s="114"/>
      <c r="O81" s="114"/>
    </row>
    <row r="82" spans="2:15" s="80" customFormat="1">
      <c r="D82" s="82"/>
      <c r="E82" s="82"/>
      <c r="F82" s="82"/>
      <c r="G82" s="114"/>
      <c r="H82" s="114"/>
      <c r="I82" s="114"/>
      <c r="J82" s="114"/>
      <c r="K82" s="114"/>
      <c r="L82" s="114"/>
      <c r="M82" s="114"/>
      <c r="N82" s="114"/>
      <c r="O82" s="114"/>
    </row>
    <row r="83" spans="2:15" s="80" customFormat="1">
      <c r="D83" s="82"/>
      <c r="E83" s="82"/>
      <c r="F83" s="82"/>
      <c r="G83" s="114"/>
      <c r="H83" s="114"/>
      <c r="I83" s="114"/>
      <c r="J83" s="114"/>
      <c r="K83" s="114"/>
      <c r="L83" s="114"/>
      <c r="M83" s="114"/>
      <c r="N83" s="114"/>
      <c r="O83" s="114"/>
    </row>
    <row r="84" spans="2:15" s="80" customFormat="1">
      <c r="B84" s="89"/>
      <c r="C84" s="89"/>
      <c r="D84" s="91"/>
      <c r="E84" s="91"/>
      <c r="F84" s="91"/>
      <c r="G84" s="112"/>
      <c r="H84" s="112"/>
      <c r="I84" s="112"/>
      <c r="J84" s="112"/>
      <c r="K84" s="112"/>
      <c r="L84" s="112"/>
      <c r="M84" s="112"/>
      <c r="N84" s="112"/>
      <c r="O84" s="112"/>
    </row>
    <row r="85" spans="2:15" s="80" customFormat="1">
      <c r="B85" s="89"/>
      <c r="D85" s="108"/>
      <c r="E85" s="108"/>
      <c r="F85" s="108"/>
      <c r="G85" s="113"/>
      <c r="H85" s="113"/>
      <c r="I85" s="113"/>
      <c r="J85" s="113"/>
      <c r="K85" s="113"/>
      <c r="L85" s="113"/>
      <c r="M85" s="113"/>
      <c r="N85" s="113"/>
      <c r="O85" s="113"/>
    </row>
    <row r="86" spans="2:15" s="80" customFormat="1">
      <c r="D86" s="82"/>
      <c r="E86" s="82"/>
      <c r="F86" s="82"/>
      <c r="G86" s="114"/>
      <c r="H86" s="114"/>
      <c r="I86" s="114"/>
      <c r="J86" s="114"/>
      <c r="K86" s="114"/>
      <c r="L86" s="114"/>
      <c r="M86" s="114"/>
      <c r="N86" s="114"/>
      <c r="O86" s="114"/>
    </row>
    <row r="87" spans="2:15" s="80" customFormat="1">
      <c r="D87" s="82"/>
      <c r="E87" s="82"/>
      <c r="F87" s="82"/>
      <c r="G87" s="114"/>
      <c r="H87" s="114"/>
      <c r="I87" s="114"/>
      <c r="J87" s="114"/>
      <c r="K87" s="114"/>
      <c r="L87" s="114"/>
      <c r="M87" s="114"/>
      <c r="N87" s="114"/>
      <c r="O87" s="114"/>
    </row>
    <row r="88" spans="2:15" s="80" customFormat="1">
      <c r="D88" s="82"/>
      <c r="E88" s="82"/>
      <c r="F88" s="82"/>
      <c r="G88" s="114"/>
      <c r="H88" s="114"/>
      <c r="I88" s="114"/>
      <c r="J88" s="114"/>
      <c r="K88" s="114"/>
      <c r="L88" s="114"/>
      <c r="M88" s="114"/>
      <c r="N88" s="114"/>
      <c r="O88" s="114"/>
    </row>
    <row r="89" spans="2:15" s="80" customFormat="1">
      <c r="D89" s="82"/>
      <c r="E89" s="82"/>
      <c r="F89" s="82"/>
      <c r="G89" s="114"/>
      <c r="H89" s="114"/>
      <c r="I89" s="114"/>
      <c r="J89" s="114"/>
      <c r="K89" s="114"/>
      <c r="L89" s="114"/>
      <c r="M89" s="114"/>
      <c r="N89" s="114"/>
      <c r="O89" s="114"/>
    </row>
    <row r="90" spans="2:15" s="80" customFormat="1">
      <c r="D90" s="82"/>
      <c r="E90" s="82"/>
      <c r="F90" s="82"/>
      <c r="G90" s="114"/>
      <c r="H90" s="114"/>
      <c r="I90" s="114"/>
      <c r="J90" s="114"/>
      <c r="K90" s="114"/>
      <c r="L90" s="114"/>
      <c r="M90" s="114"/>
      <c r="N90" s="114"/>
      <c r="O90" s="114"/>
    </row>
    <row r="91" spans="2:15" s="80" customFormat="1">
      <c r="C91" s="89"/>
      <c r="D91" s="82"/>
      <c r="E91" s="82"/>
      <c r="F91" s="82"/>
      <c r="G91" s="114"/>
      <c r="H91" s="114"/>
      <c r="I91" s="114"/>
      <c r="J91" s="114"/>
      <c r="K91" s="114"/>
      <c r="L91" s="114"/>
      <c r="M91" s="114"/>
      <c r="N91" s="114"/>
      <c r="O91" s="114"/>
    </row>
    <row r="92" spans="2:15" s="80" customFormat="1">
      <c r="B92" s="89"/>
      <c r="C92" s="89"/>
      <c r="D92" s="91"/>
      <c r="E92" s="91"/>
      <c r="F92" s="91"/>
      <c r="G92" s="112"/>
      <c r="H92" s="112"/>
      <c r="I92" s="112"/>
      <c r="J92" s="112"/>
      <c r="K92" s="112"/>
      <c r="L92" s="112"/>
      <c r="M92" s="112"/>
      <c r="N92" s="112"/>
      <c r="O92" s="112"/>
    </row>
    <row r="93" spans="2:15" s="80" customFormat="1">
      <c r="D93" s="110"/>
      <c r="E93" s="110"/>
      <c r="F93" s="110"/>
      <c r="G93" s="118"/>
      <c r="H93" s="118"/>
      <c r="I93" s="118"/>
      <c r="J93" s="118"/>
      <c r="K93" s="118"/>
      <c r="L93" s="118"/>
      <c r="M93" s="118"/>
      <c r="N93" s="118"/>
      <c r="O93" s="118"/>
    </row>
    <row r="94" spans="2:15" s="80" customFormat="1">
      <c r="D94" s="110"/>
      <c r="E94" s="110"/>
      <c r="F94" s="110"/>
      <c r="G94" s="118"/>
      <c r="H94" s="118"/>
      <c r="I94" s="118"/>
      <c r="J94" s="118"/>
      <c r="K94" s="118"/>
      <c r="L94" s="118"/>
      <c r="M94" s="118"/>
      <c r="N94" s="118"/>
      <c r="O94" s="118"/>
    </row>
    <row r="95" spans="2:15" s="80" customFormat="1">
      <c r="B95" s="89"/>
      <c r="C95" s="89"/>
      <c r="D95" s="91"/>
      <c r="E95" s="91"/>
      <c r="F95" s="91"/>
      <c r="G95" s="112"/>
      <c r="H95" s="112"/>
      <c r="I95" s="112"/>
      <c r="J95" s="112"/>
      <c r="K95" s="112"/>
      <c r="L95" s="112"/>
      <c r="M95" s="112"/>
      <c r="N95" s="112"/>
      <c r="O95" s="112"/>
    </row>
    <row r="96" spans="2:15" s="80" customFormat="1">
      <c r="B96" s="89"/>
      <c r="C96" s="89"/>
      <c r="D96" s="91"/>
      <c r="E96" s="91"/>
      <c r="F96" s="91"/>
      <c r="G96" s="112"/>
      <c r="H96" s="112"/>
      <c r="I96" s="112"/>
      <c r="J96" s="112"/>
      <c r="K96" s="112"/>
      <c r="L96" s="112"/>
      <c r="M96" s="112"/>
      <c r="N96" s="112"/>
      <c r="O96" s="112"/>
    </row>
    <row r="97" spans="2:15" s="80" customFormat="1">
      <c r="B97" s="89"/>
      <c r="D97" s="108"/>
      <c r="E97" s="108"/>
      <c r="F97" s="108"/>
      <c r="G97" s="113"/>
      <c r="H97" s="113"/>
      <c r="I97" s="113"/>
      <c r="J97" s="113"/>
      <c r="K97" s="113"/>
      <c r="L97" s="113"/>
      <c r="M97" s="113"/>
      <c r="N97" s="113"/>
      <c r="O97" s="113"/>
    </row>
    <row r="98" spans="2:15" s="80" customFormat="1">
      <c r="D98" s="82"/>
      <c r="E98" s="82"/>
      <c r="F98" s="82"/>
      <c r="G98" s="114"/>
      <c r="H98" s="114"/>
      <c r="I98" s="114"/>
      <c r="J98" s="114"/>
      <c r="K98" s="114"/>
      <c r="L98" s="114"/>
      <c r="M98" s="114"/>
      <c r="N98" s="114"/>
      <c r="O98" s="114"/>
    </row>
    <row r="99" spans="2:15" s="80" customFormat="1">
      <c r="D99" s="82"/>
      <c r="E99" s="82"/>
      <c r="F99" s="82"/>
      <c r="G99" s="114"/>
      <c r="H99" s="114"/>
      <c r="I99" s="114"/>
      <c r="J99" s="114"/>
      <c r="K99" s="114"/>
      <c r="L99" s="114"/>
      <c r="M99" s="114"/>
      <c r="N99" s="114"/>
      <c r="O99" s="114"/>
    </row>
    <row r="100" spans="2:15" s="80" customFormat="1">
      <c r="D100" s="82"/>
      <c r="E100" s="82"/>
      <c r="F100" s="82"/>
      <c r="G100" s="114"/>
      <c r="H100" s="114"/>
      <c r="I100" s="114"/>
      <c r="J100" s="114"/>
      <c r="K100" s="114"/>
      <c r="L100" s="114"/>
      <c r="M100" s="114"/>
      <c r="N100" s="114"/>
      <c r="O100" s="114"/>
    </row>
    <row r="101" spans="2:15" s="80" customFormat="1">
      <c r="D101" s="82"/>
      <c r="E101" s="82"/>
      <c r="F101" s="82"/>
      <c r="G101" s="114"/>
      <c r="H101" s="114"/>
      <c r="I101" s="114"/>
      <c r="J101" s="114"/>
      <c r="K101" s="114"/>
      <c r="L101" s="114"/>
      <c r="M101" s="114"/>
      <c r="N101" s="114"/>
      <c r="O101" s="114"/>
    </row>
    <row r="102" spans="2:15" s="80" customFormat="1">
      <c r="D102" s="82"/>
      <c r="E102" s="82"/>
      <c r="F102" s="82"/>
      <c r="G102" s="114"/>
      <c r="H102" s="114"/>
      <c r="I102" s="114"/>
      <c r="J102" s="114"/>
      <c r="K102" s="114"/>
      <c r="L102" s="114"/>
      <c r="M102" s="114"/>
      <c r="N102" s="114"/>
      <c r="O102" s="114"/>
    </row>
    <row r="103" spans="2:15" s="80" customFormat="1">
      <c r="D103" s="82"/>
      <c r="E103" s="82"/>
      <c r="F103" s="82"/>
      <c r="G103" s="114"/>
      <c r="H103" s="114"/>
      <c r="I103" s="114"/>
      <c r="J103" s="114"/>
      <c r="K103" s="114"/>
      <c r="L103" s="114"/>
      <c r="M103" s="114"/>
      <c r="N103" s="114"/>
      <c r="O103" s="114"/>
    </row>
    <row r="104" spans="2:15" s="80" customFormat="1">
      <c r="D104" s="82"/>
      <c r="E104" s="82"/>
      <c r="F104" s="82"/>
      <c r="G104" s="114"/>
      <c r="H104" s="114"/>
      <c r="I104" s="114"/>
      <c r="J104" s="114"/>
      <c r="K104" s="114"/>
      <c r="L104" s="114"/>
      <c r="M104" s="114"/>
      <c r="N104" s="114"/>
      <c r="O104" s="114"/>
    </row>
    <row r="105" spans="2:15" s="80" customFormat="1">
      <c r="D105" s="82"/>
      <c r="E105" s="82"/>
      <c r="F105" s="82"/>
      <c r="G105" s="114"/>
      <c r="H105" s="114"/>
      <c r="I105" s="114"/>
      <c r="J105" s="114"/>
      <c r="K105" s="114"/>
      <c r="L105" s="114"/>
      <c r="M105" s="114"/>
      <c r="N105" s="114"/>
      <c r="O105" s="114"/>
    </row>
    <row r="106" spans="2:15" s="80" customFormat="1">
      <c r="D106" s="82"/>
      <c r="E106" s="82"/>
      <c r="F106" s="82"/>
      <c r="G106" s="114"/>
      <c r="H106" s="114"/>
      <c r="I106" s="114"/>
      <c r="J106" s="114"/>
      <c r="K106" s="114"/>
      <c r="L106" s="114"/>
      <c r="M106" s="114"/>
      <c r="N106" s="114"/>
      <c r="O106" s="114"/>
    </row>
    <row r="107" spans="2:15" s="80" customFormat="1"/>
    <row r="108" spans="2:15" s="80" customFormat="1"/>
    <row r="109" spans="2:15" s="80" customFormat="1"/>
    <row r="110" spans="2:15" s="80" customFormat="1"/>
    <row r="111" spans="2:15" s="80" customFormat="1"/>
    <row r="112" spans="2:15" s="80" customFormat="1"/>
    <row r="113" s="80" customFormat="1"/>
    <row r="114" s="80" customFormat="1"/>
    <row r="115" s="80" customFormat="1"/>
    <row r="116" s="80" customFormat="1"/>
    <row r="117" s="80" customFormat="1"/>
    <row r="118" s="80" customFormat="1"/>
    <row r="119" s="80" customFormat="1"/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Aker Solutions Income statement</vt:lpstr>
      <vt:lpstr>Aker Solutions Balance sheet</vt:lpstr>
      <vt:lpstr>Aker Solutions Business areas</vt:lpstr>
      <vt:lpstr>Aker Solutions Subsegments</vt:lpstr>
      <vt:lpstr>Aker Solutions Cash flow</vt:lpstr>
      <vt:lpstr>New Aker Solutions</vt:lpstr>
      <vt:lpstr>Akastor</vt:lpstr>
      <vt:lpstr>Akastor!Print_Area</vt:lpstr>
      <vt:lpstr>'Aker Solutions Balance sheet'!Print_Area</vt:lpstr>
      <vt:lpstr>'Aker Solutions Business areas'!Print_Area</vt:lpstr>
      <vt:lpstr>'Aker Solutions Cash flow'!Print_Area</vt:lpstr>
      <vt:lpstr>'Aker Solutions Income statement'!Print_Area</vt:lpstr>
      <vt:lpstr>'Aker Solutions Subsegments'!Print_Area</vt:lpstr>
      <vt:lpstr>'New Aker Solutions'!Print_Area</vt:lpstr>
    </vt:vector>
  </TitlesOfParts>
  <Company>Aker Kvaerner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Sæbø, Astrid Thommesen (EURW106193 - 210943)</dc:creator>
  <cp:lastModifiedBy>Motrøen, Marius</cp:lastModifiedBy>
  <cp:lastPrinted>2014-06-19T08:57:02Z</cp:lastPrinted>
  <dcterms:created xsi:type="dcterms:W3CDTF">2011-05-02T07:16:56Z</dcterms:created>
  <dcterms:modified xsi:type="dcterms:W3CDTF">2014-07-25T08:45:58Z</dcterms:modified>
</cp:coreProperties>
</file>